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O:\1000_Gemensamt\ÅRSREDOVISNING\ÅRSREDOVISNING 2019\"/>
    </mc:Choice>
  </mc:AlternateContent>
  <xr:revisionPtr revIDLastSave="0" documentId="8_{9A6EF2AB-AF53-4FF1-B210-A4017825B8F4}" xr6:coauthVersionLast="44" xr6:coauthVersionMax="44" xr10:uidLastSave="{00000000-0000-0000-0000-000000000000}"/>
  <bookViews>
    <workbookView xWindow="-120" yWindow="-120" windowWidth="29040" windowHeight="17640" activeTab="2" xr2:uid="{00000000-000D-0000-FFFF-FFFF00000000}"/>
  </bookViews>
  <sheets>
    <sheet name="Fastigheter" sheetId="13" r:id="rId1"/>
    <sheet name="EPRA_segment" sheetId="6" r:id="rId2"/>
    <sheet name="EPRA_Geografi" sheetId="12" r:id="rId3"/>
  </sheets>
  <definedNames>
    <definedName name="Area" publishToServer="1">EPRA_Geografi!$A$1:$AN$88</definedName>
    <definedName name="Area1" publishToServer="1">EPRA_segment!$A$1:$AI$88</definedName>
    <definedName name="Area3" publishToServer="1">Fastigheter!$A$1:$AG$296</definedName>
    <definedName name="_xlnm.Print_Area" localSheetId="1">EPRA_segment!$A$1:$AI$88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2" l="1"/>
  <c r="AH55" i="6"/>
  <c r="AG55" i="6"/>
  <c r="AF55" i="6"/>
  <c r="AE55" i="6"/>
  <c r="AC55" i="6"/>
  <c r="AB55" i="6"/>
  <c r="AA55" i="6"/>
  <c r="Z55" i="6"/>
  <c r="X55" i="6"/>
  <c r="W55" i="6"/>
  <c r="V55" i="6"/>
  <c r="U55" i="6"/>
  <c r="S55" i="6"/>
  <c r="R55" i="6"/>
  <c r="Q55" i="6"/>
  <c r="P55" i="6"/>
  <c r="N55" i="6"/>
  <c r="M55" i="6"/>
  <c r="L55" i="6"/>
  <c r="K55" i="6"/>
  <c r="AM55" i="12"/>
  <c r="AL55" i="12"/>
  <c r="AK55" i="12"/>
  <c r="AJ55" i="12"/>
  <c r="AH55" i="12"/>
  <c r="AG55" i="12"/>
  <c r="AF55" i="12"/>
  <c r="AE55" i="12"/>
  <c r="AC55" i="12"/>
  <c r="AB55" i="12"/>
  <c r="AA55" i="12"/>
  <c r="Z55" i="12"/>
  <c r="X55" i="12"/>
  <c r="W55" i="12"/>
  <c r="V55" i="12"/>
  <c r="U55" i="12"/>
  <c r="S55" i="12"/>
  <c r="R55" i="12"/>
  <c r="Q55" i="12"/>
  <c r="P55" i="12"/>
  <c r="N55" i="12"/>
  <c r="M55" i="12"/>
  <c r="L55" i="12"/>
  <c r="K55" i="12"/>
  <c r="I55" i="12"/>
  <c r="H55" i="12"/>
  <c r="G55" i="12"/>
  <c r="F55" i="12"/>
  <c r="J42" i="6"/>
  <c r="D6" i="6"/>
  <c r="J88" i="6" l="1"/>
  <c r="J87" i="6"/>
  <c r="J86" i="6"/>
  <c r="J85" i="6"/>
  <c r="J84" i="6"/>
  <c r="J83" i="6"/>
  <c r="J88" i="12"/>
  <c r="J87" i="12"/>
  <c r="J84" i="12"/>
  <c r="J85" i="12"/>
  <c r="J86" i="12"/>
  <c r="J83" i="12"/>
  <c r="I50" i="12"/>
  <c r="H50" i="12"/>
  <c r="J42" i="12"/>
  <c r="J50" i="12" l="1"/>
  <c r="G74" i="6"/>
  <c r="AD54" i="6" l="1"/>
  <c r="AN64" i="12" l="1"/>
  <c r="AN60" i="12"/>
  <c r="AN58" i="12"/>
  <c r="AI58" i="12"/>
  <c r="AI60" i="12"/>
  <c r="AI64" i="12"/>
  <c r="AD64" i="12"/>
  <c r="AD60" i="12"/>
  <c r="AD58" i="12"/>
  <c r="Y58" i="12"/>
  <c r="Y60" i="12"/>
  <c r="Y64" i="12"/>
  <c r="T64" i="12"/>
  <c r="T60" i="12"/>
  <c r="T58" i="12"/>
  <c r="O58" i="12"/>
  <c r="O60" i="12"/>
  <c r="O64" i="12"/>
  <c r="J64" i="12"/>
  <c r="J60" i="12"/>
  <c r="J58" i="12"/>
  <c r="J54" i="12"/>
  <c r="O54" i="12"/>
  <c r="T54" i="12"/>
  <c r="Y54" i="12"/>
  <c r="AD54" i="12"/>
  <c r="AI54" i="12"/>
  <c r="AN54" i="12"/>
  <c r="AN45" i="12"/>
  <c r="AI45" i="12"/>
  <c r="AD45" i="12"/>
  <c r="Y45" i="12"/>
  <c r="T45" i="12"/>
  <c r="O45" i="12"/>
  <c r="J45" i="12"/>
  <c r="AN39" i="12"/>
  <c r="AN34" i="12"/>
  <c r="AN32" i="12"/>
  <c r="AN30" i="12"/>
  <c r="AI30" i="12"/>
  <c r="AI32" i="12"/>
  <c r="AI34" i="12"/>
  <c r="AI39" i="12"/>
  <c r="AD39" i="12"/>
  <c r="AD34" i="12"/>
  <c r="AD32" i="12"/>
  <c r="AD30" i="12"/>
  <c r="Y30" i="12"/>
  <c r="Y32" i="12"/>
  <c r="Y34" i="12"/>
  <c r="Y39" i="12"/>
  <c r="T39" i="12"/>
  <c r="T34" i="12"/>
  <c r="T32" i="12"/>
  <c r="T30" i="12"/>
  <c r="O30" i="12"/>
  <c r="O32" i="12"/>
  <c r="O34" i="12"/>
  <c r="O39" i="12"/>
  <c r="J39" i="12"/>
  <c r="J34" i="12"/>
  <c r="J32" i="12"/>
  <c r="J30" i="12"/>
  <c r="AN14" i="12"/>
  <c r="AN16" i="12"/>
  <c r="AI14" i="12"/>
  <c r="AI16" i="12"/>
  <c r="AD14" i="12"/>
  <c r="AD16" i="12"/>
  <c r="Y14" i="12"/>
  <c r="Y16" i="12"/>
  <c r="T16" i="12"/>
  <c r="T14" i="12"/>
  <c r="O16" i="12"/>
  <c r="O14" i="12"/>
  <c r="J16" i="12"/>
  <c r="J14" i="12"/>
  <c r="AI14" i="6"/>
  <c r="AI16" i="6"/>
  <c r="AD16" i="6"/>
  <c r="AD14" i="6"/>
  <c r="Y14" i="6"/>
  <c r="Y16" i="6"/>
  <c r="T16" i="6"/>
  <c r="T14" i="6"/>
  <c r="O14" i="6"/>
  <c r="O16" i="6"/>
  <c r="AI32" i="6"/>
  <c r="AI34" i="6"/>
  <c r="AI39" i="6"/>
  <c r="AI45" i="6"/>
  <c r="AI54" i="6"/>
  <c r="AI58" i="6"/>
  <c r="AI60" i="6"/>
  <c r="AI64" i="6"/>
  <c r="Y54" i="6"/>
  <c r="Y58" i="6"/>
  <c r="Y60" i="6"/>
  <c r="Y64" i="6"/>
  <c r="AD64" i="6"/>
  <c r="AD60" i="6"/>
  <c r="AD58" i="6"/>
  <c r="AD45" i="6"/>
  <c r="AD39" i="6"/>
  <c r="AD34" i="6"/>
  <c r="AD32" i="6"/>
  <c r="Y32" i="6"/>
  <c r="Y34" i="6"/>
  <c r="Y39" i="6"/>
  <c r="Y45" i="6"/>
  <c r="T45" i="6"/>
  <c r="T39" i="6"/>
  <c r="T34" i="6"/>
  <c r="T32" i="6"/>
  <c r="O32" i="6"/>
  <c r="O34" i="6"/>
  <c r="O39" i="6"/>
  <c r="O45" i="6"/>
  <c r="O54" i="6"/>
  <c r="T54" i="6"/>
  <c r="T58" i="6"/>
  <c r="T60" i="6"/>
  <c r="T64" i="6"/>
  <c r="O58" i="6"/>
  <c r="O60" i="6"/>
  <c r="O64" i="6"/>
  <c r="J64" i="6"/>
  <c r="J60" i="6"/>
  <c r="J58" i="6"/>
  <c r="J55" i="6"/>
  <c r="J54" i="6"/>
  <c r="J45" i="6"/>
  <c r="J39" i="6"/>
  <c r="J34" i="6"/>
  <c r="J32" i="6"/>
  <c r="J16" i="6"/>
  <c r="J14" i="6"/>
  <c r="AH50" i="12" l="1"/>
  <c r="AG50" i="12"/>
  <c r="AF50" i="12"/>
  <c r="AE50" i="12"/>
  <c r="AH49" i="12"/>
  <c r="AG49" i="12"/>
  <c r="AF49" i="12"/>
  <c r="AE49" i="12"/>
  <c r="AE11" i="12"/>
  <c r="AQ76" i="12"/>
  <c r="AQ67" i="12"/>
  <c r="AQ64" i="12"/>
  <c r="AQ60" i="12"/>
  <c r="AQ54" i="12"/>
  <c r="AP50" i="12"/>
  <c r="AO50" i="12"/>
  <c r="AM50" i="12"/>
  <c r="AL50" i="12"/>
  <c r="AK50" i="12"/>
  <c r="AJ50" i="12"/>
  <c r="AC50" i="12"/>
  <c r="AB50" i="12"/>
  <c r="AA50" i="12"/>
  <c r="Z50" i="12"/>
  <c r="X50" i="12"/>
  <c r="W50" i="12"/>
  <c r="V50" i="12"/>
  <c r="U50" i="12"/>
  <c r="S50" i="12"/>
  <c r="R50" i="12"/>
  <c r="Q50" i="12"/>
  <c r="P50" i="12"/>
  <c r="N50" i="12"/>
  <c r="M50" i="12"/>
  <c r="L50" i="12"/>
  <c r="K50" i="12"/>
  <c r="G50" i="12"/>
  <c r="F50" i="12"/>
  <c r="AP49" i="12"/>
  <c r="AO49" i="12"/>
  <c r="AM49" i="12"/>
  <c r="AL49" i="12"/>
  <c r="AK49" i="12"/>
  <c r="AJ49" i="12"/>
  <c r="AC49" i="12"/>
  <c r="AB49" i="12"/>
  <c r="AD49" i="12" s="1"/>
  <c r="AA49" i="12"/>
  <c r="Z49" i="12"/>
  <c r="X49" i="12"/>
  <c r="W49" i="12"/>
  <c r="Y49" i="12" s="1"/>
  <c r="V49" i="12"/>
  <c r="U49" i="12"/>
  <c r="S49" i="12"/>
  <c r="R49" i="12"/>
  <c r="T49" i="12" s="1"/>
  <c r="Q49" i="12"/>
  <c r="P49" i="12"/>
  <c r="N49" i="12"/>
  <c r="M49" i="12"/>
  <c r="L49" i="12"/>
  <c r="K49" i="12"/>
  <c r="I49" i="12"/>
  <c r="H49" i="12"/>
  <c r="J49" i="12" s="1"/>
  <c r="G49" i="12"/>
  <c r="F49" i="12"/>
  <c r="AQ48" i="12"/>
  <c r="AQ45" i="12"/>
  <c r="AQ42" i="12"/>
  <c r="AQ39" i="12"/>
  <c r="AP34" i="12"/>
  <c r="AO34" i="12"/>
  <c r="AP25" i="12"/>
  <c r="AO25" i="12"/>
  <c r="AL23" i="12"/>
  <c r="AP16" i="12"/>
  <c r="AO16" i="12"/>
  <c r="AO11" i="12"/>
  <c r="AJ11" i="12"/>
  <c r="Z11" i="12"/>
  <c r="U11" i="12"/>
  <c r="P11" i="12"/>
  <c r="K11" i="12"/>
  <c r="H11" i="12"/>
  <c r="I11" i="12" s="1"/>
  <c r="AH11" i="12" s="1"/>
  <c r="G11" i="12"/>
  <c r="AP11" i="12" s="1"/>
  <c r="AN49" i="12" l="1"/>
  <c r="AI49" i="12"/>
  <c r="O50" i="12"/>
  <c r="T50" i="12"/>
  <c r="T55" i="12"/>
  <c r="Y50" i="12"/>
  <c r="Y55" i="12"/>
  <c r="AD50" i="12"/>
  <c r="AN50" i="12"/>
  <c r="AN55" i="12"/>
  <c r="AI50" i="12"/>
  <c r="O49" i="12"/>
  <c r="AL25" i="12"/>
  <c r="AN25" i="12" s="1"/>
  <c r="AN23" i="12"/>
  <c r="AQ49" i="12"/>
  <c r="AG23" i="12"/>
  <c r="AQ16" i="12"/>
  <c r="AQ25" i="12"/>
  <c r="AH23" i="12"/>
  <c r="AH25" i="12" s="1"/>
  <c r="AQ34" i="12"/>
  <c r="AF11" i="12"/>
  <c r="AG11" i="12"/>
  <c r="AM11" i="12"/>
  <c r="AC11" i="12"/>
  <c r="X11" i="12"/>
  <c r="S11" i="12"/>
  <c r="N11" i="12"/>
  <c r="AC23" i="12"/>
  <c r="AC25" i="12" s="1"/>
  <c r="AM23" i="12"/>
  <c r="AM25" i="12" s="1"/>
  <c r="M11" i="12"/>
  <c r="R11" i="12"/>
  <c r="W11" i="12"/>
  <c r="AB11" i="12"/>
  <c r="AL11" i="12"/>
  <c r="L11" i="12"/>
  <c r="Q11" i="12"/>
  <c r="V11" i="12"/>
  <c r="AA11" i="12"/>
  <c r="AK11" i="12"/>
  <c r="H50" i="6"/>
  <c r="I50" i="6"/>
  <c r="G50" i="6"/>
  <c r="F50" i="6"/>
  <c r="I49" i="6"/>
  <c r="H49" i="6"/>
  <c r="G49" i="6"/>
  <c r="F49" i="6"/>
  <c r="K49" i="6"/>
  <c r="AH50" i="6"/>
  <c r="AG50" i="6"/>
  <c r="AF50" i="6"/>
  <c r="AE50" i="6"/>
  <c r="AH49" i="6"/>
  <c r="AG49" i="6"/>
  <c r="AF49" i="6"/>
  <c r="AE49" i="6"/>
  <c r="AC50" i="6"/>
  <c r="AB50" i="6"/>
  <c r="AA50" i="6"/>
  <c r="Z50" i="6"/>
  <c r="AC49" i="6"/>
  <c r="AB49" i="6"/>
  <c r="AA49" i="6"/>
  <c r="Z49" i="6"/>
  <c r="X50" i="6"/>
  <c r="W50" i="6"/>
  <c r="V50" i="6"/>
  <c r="U50" i="6"/>
  <c r="X49" i="6"/>
  <c r="W49" i="6"/>
  <c r="V49" i="6"/>
  <c r="U49" i="6"/>
  <c r="S50" i="6"/>
  <c r="R50" i="6"/>
  <c r="Q50" i="6"/>
  <c r="P50" i="6"/>
  <c r="S49" i="6"/>
  <c r="R49" i="6"/>
  <c r="Q49" i="6"/>
  <c r="P49" i="6"/>
  <c r="N50" i="6"/>
  <c r="M50" i="6"/>
  <c r="L50" i="6"/>
  <c r="K50" i="6"/>
  <c r="N49" i="6"/>
  <c r="M49" i="6"/>
  <c r="L49" i="6"/>
  <c r="AH21" i="6"/>
  <c r="AH23" i="6" s="1"/>
  <c r="AH25" i="6" s="1"/>
  <c r="AG21" i="6"/>
  <c r="J49" i="6" l="1"/>
  <c r="AI55" i="6"/>
  <c r="Y55" i="6"/>
  <c r="O55" i="6"/>
  <c r="J50" i="6"/>
  <c r="J55" i="12"/>
  <c r="AD55" i="12"/>
  <c r="O55" i="12"/>
  <c r="AI55" i="12"/>
  <c r="O49" i="6"/>
  <c r="O50" i="6"/>
  <c r="T49" i="6"/>
  <c r="T50" i="6"/>
  <c r="Y49" i="6"/>
  <c r="Y50" i="6"/>
  <c r="AD49" i="6"/>
  <c r="AD50" i="6"/>
  <c r="AI49" i="6"/>
  <c r="AI50" i="6"/>
  <c r="AG23" i="6"/>
  <c r="AI21" i="6"/>
  <c r="AG25" i="12"/>
  <c r="AI25" i="12" s="1"/>
  <c r="AI23" i="12"/>
  <c r="AB23" i="12"/>
  <c r="X23" i="12"/>
  <c r="X25" i="12" s="1"/>
  <c r="AB21" i="6"/>
  <c r="AD21" i="6" s="1"/>
  <c r="AC21" i="6"/>
  <c r="AC23" i="6" s="1"/>
  <c r="AC25" i="6" s="1"/>
  <c r="AD55" i="6" l="1"/>
  <c r="T55" i="6"/>
  <c r="AB25" i="12"/>
  <c r="AD25" i="12" s="1"/>
  <c r="AD23" i="12"/>
  <c r="AG25" i="6"/>
  <c r="AI25" i="6" s="1"/>
  <c r="AI23" i="6"/>
  <c r="S23" i="12"/>
  <c r="S25" i="12" s="1"/>
  <c r="W23" i="12"/>
  <c r="X21" i="6"/>
  <c r="AB23" i="6"/>
  <c r="W21" i="6"/>
  <c r="Y21" i="6" s="1"/>
  <c r="W25" i="12" l="1"/>
  <c r="Y25" i="12" s="1"/>
  <c r="Y23" i="12"/>
  <c r="AB25" i="6"/>
  <c r="AD25" i="6" s="1"/>
  <c r="AD23" i="6"/>
  <c r="R23" i="12"/>
  <c r="I23" i="12"/>
  <c r="I25" i="12" s="1"/>
  <c r="N23" i="12"/>
  <c r="N25" i="12" s="1"/>
  <c r="W23" i="6"/>
  <c r="R21" i="6"/>
  <c r="T21" i="6" s="1"/>
  <c r="X23" i="6"/>
  <c r="X25" i="6" s="1"/>
  <c r="S21" i="6"/>
  <c r="W25" i="6" l="1"/>
  <c r="Y25" i="6" s="1"/>
  <c r="Y23" i="6"/>
  <c r="R25" i="12"/>
  <c r="T25" i="12" s="1"/>
  <c r="T23" i="12"/>
  <c r="M23" i="12"/>
  <c r="H23" i="12"/>
  <c r="S23" i="6"/>
  <c r="S25" i="6" s="1"/>
  <c r="N21" i="6"/>
  <c r="N23" i="6" s="1"/>
  <c r="N25" i="6" s="1"/>
  <c r="R23" i="6"/>
  <c r="M21" i="6"/>
  <c r="M23" i="6" l="1"/>
  <c r="O21" i="6"/>
  <c r="H25" i="12"/>
  <c r="J25" i="12" s="1"/>
  <c r="J23" i="12"/>
  <c r="R25" i="6"/>
  <c r="T25" i="6" s="1"/>
  <c r="T23" i="6"/>
  <c r="M25" i="12"/>
  <c r="O25" i="12" s="1"/>
  <c r="O23" i="12"/>
  <c r="I21" i="6"/>
  <c r="H21" i="6"/>
  <c r="J21" i="6" s="1"/>
  <c r="P11" i="6"/>
  <c r="M25" i="6" l="1"/>
  <c r="O25" i="6" s="1"/>
  <c r="O23" i="6"/>
  <c r="G11" i="6"/>
  <c r="V11" i="6" s="1"/>
  <c r="H11" i="6"/>
  <c r="R11" i="6" s="1"/>
  <c r="K11" i="6"/>
  <c r="U11" i="6"/>
  <c r="Z11" i="6"/>
  <c r="AE11" i="6"/>
  <c r="AJ11" i="6"/>
  <c r="AJ16" i="6"/>
  <c r="AK16" i="6"/>
  <c r="AJ25" i="6"/>
  <c r="AK25" i="6"/>
  <c r="AJ34" i="6"/>
  <c r="AK34" i="6"/>
  <c r="AL39" i="6"/>
  <c r="AL42" i="6"/>
  <c r="AL45" i="6"/>
  <c r="AL48" i="6"/>
  <c r="AJ49" i="6"/>
  <c r="AK49" i="6"/>
  <c r="AJ50" i="6"/>
  <c r="AK50" i="6"/>
  <c r="AL54" i="6"/>
  <c r="AL60" i="6"/>
  <c r="AL64" i="6"/>
  <c r="AL67" i="6"/>
  <c r="AL76" i="6"/>
  <c r="AL49" i="6" l="1"/>
  <c r="W11" i="6"/>
  <c r="AL34" i="6"/>
  <c r="AL16" i="6"/>
  <c r="Q11" i="6"/>
  <c r="L11" i="6"/>
  <c r="AG11" i="6"/>
  <c r="AA11" i="6"/>
  <c r="M11" i="6"/>
  <c r="AB11" i="6"/>
  <c r="AF11" i="6"/>
  <c r="AK11" i="6"/>
  <c r="I11" i="6"/>
  <c r="X11" i="6" s="1"/>
  <c r="AL25" i="6"/>
  <c r="I23" i="6"/>
  <c r="I25" i="6" s="1"/>
  <c r="H23" i="6"/>
  <c r="H25" i="6" l="1"/>
  <c r="J25" i="6" s="1"/>
  <c r="J23" i="6"/>
  <c r="S11" i="6"/>
  <c r="N11" i="6"/>
  <c r="AC11" i="6"/>
  <c r="AH11" i="6"/>
</calcChain>
</file>

<file path=xl/sharedStrings.xml><?xml version="1.0" encoding="utf-8"?>
<sst xmlns="http://schemas.openxmlformats.org/spreadsheetml/2006/main" count="1790" uniqueCount="453">
  <si>
    <t>Measurement
unit</t>
  </si>
  <si>
    <t>EPRA Sustainability Best Practice Performance Measures</t>
  </si>
  <si>
    <t>Total portfolio</t>
  </si>
  <si>
    <t>Absolute measures (Abs)</t>
  </si>
  <si>
    <t>Like-for-like
(LfL)</t>
  </si>
  <si>
    <t>%</t>
  </si>
  <si>
    <t>% change</t>
  </si>
  <si>
    <t xml:space="preserve">Residential </t>
  </si>
  <si>
    <t>for landlord shared services</t>
  </si>
  <si>
    <t>Total landlord-obtained
electricity</t>
  </si>
  <si>
    <t>Electricity</t>
  </si>
  <si>
    <t>Elec-Abs,
Elec-LfL</t>
  </si>
  <si>
    <t>(sub)metered exclusively to tenants</t>
  </si>
  <si>
    <t>EPRA code</t>
  </si>
  <si>
    <t>Indicator</t>
  </si>
  <si>
    <t>MWh</t>
  </si>
  <si>
    <t>Fuel-Abs,
Fuel-LfL</t>
  </si>
  <si>
    <t>Fuel</t>
  </si>
  <si>
    <t>m2 of applicable properties</t>
  </si>
  <si>
    <t>DH&amp;C-Abs,
DH&amp;C-LfL</t>
  </si>
  <si>
    <t>GHG emissions</t>
  </si>
  <si>
    <t>t CO2</t>
  </si>
  <si>
    <t>Indirect</t>
  </si>
  <si>
    <t xml:space="preserve">Energy-Int </t>
  </si>
  <si>
    <t>MWh/m2/year</t>
  </si>
  <si>
    <t>District heating &amp; cooling</t>
  </si>
  <si>
    <t xml:space="preserve">Energy Intensity </t>
  </si>
  <si>
    <t xml:space="preserve">Total </t>
  </si>
  <si>
    <t>Scope 1 + Scope 2</t>
  </si>
  <si>
    <t>GHG-Int</t>
  </si>
  <si>
    <t>Proportion of GHG estimated</t>
  </si>
  <si>
    <t>GHG disclosure coverage</t>
  </si>
  <si>
    <t xml:space="preserve">GHG Intensity </t>
  </si>
  <si>
    <t>t CO2/m2/year</t>
  </si>
  <si>
    <t xml:space="preserve">Water </t>
  </si>
  <si>
    <t xml:space="preserve">Water-Abs, Water-LfL </t>
  </si>
  <si>
    <t>Total landlord-obtained
water</t>
  </si>
  <si>
    <t>Water disclosure coverage</t>
  </si>
  <si>
    <t>Proportion of water estimated</t>
  </si>
  <si>
    <t>Water-Int</t>
  </si>
  <si>
    <t xml:space="preserve">Water Intensity </t>
  </si>
  <si>
    <t>Annual report</t>
  </si>
  <si>
    <t>Waste</t>
  </si>
  <si>
    <t>Waste disclosure coverage</t>
  </si>
  <si>
    <t>Cert-Tot</t>
  </si>
  <si>
    <t>Voluntary (BREEAM,BRAVE, LEED)</t>
  </si>
  <si>
    <t>Headquarters</t>
  </si>
  <si>
    <t xml:space="preserve">Other property type </t>
  </si>
  <si>
    <t xml:space="preserve">Company Name </t>
  </si>
  <si>
    <t xml:space="preserve">№ of applicable properties </t>
  </si>
  <si>
    <t xml:space="preserve">m3 </t>
  </si>
  <si>
    <t>m3/m2/year</t>
  </si>
  <si>
    <t xml:space="preserve">% of portfolio certified by
floor area </t>
  </si>
  <si>
    <t>% of portfolio certified by number of properties</t>
  </si>
  <si>
    <t>Tonne</t>
  </si>
  <si>
    <t xml:space="preserve">Waste-Abs, Waste-LfL 
</t>
  </si>
  <si>
    <t>% 
change</t>
  </si>
  <si>
    <t>Retail</t>
  </si>
  <si>
    <t xml:space="preserve">Link to the report in Q </t>
  </si>
  <si>
    <t>Link to the online report</t>
  </si>
  <si>
    <t>Mandatory (Energy Performance Certificates)</t>
  </si>
  <si>
    <t xml:space="preserve">Other </t>
  </si>
  <si>
    <t>Recycled</t>
  </si>
  <si>
    <t xml:space="preserve">Landfill </t>
  </si>
  <si>
    <t>Certified assets</t>
  </si>
  <si>
    <t xml:space="preserve">% of portfolio certified by value </t>
  </si>
  <si>
    <t xml:space="preserve">Incineration </t>
  </si>
  <si>
    <t xml:space="preserve">Total landlord-obtained
heating &amp; cooling </t>
  </si>
  <si>
    <t>Total landlord-obtained
fuel</t>
  </si>
  <si>
    <t>Total tenant-obtained
electricity</t>
  </si>
  <si>
    <t>Total electricity</t>
  </si>
  <si>
    <t>Total tenant-obtained
fuel</t>
  </si>
  <si>
    <t>Total fuel</t>
  </si>
  <si>
    <t xml:space="preserve">Total tenant-obtained
heating &amp; cooling </t>
  </si>
  <si>
    <t>Total heating &amp; cooling</t>
  </si>
  <si>
    <t>Total tenant-obtained
water</t>
  </si>
  <si>
    <t>Electricity disclosure coverage</t>
  </si>
  <si>
    <t>Fuel disclosure coverage</t>
  </si>
  <si>
    <t>Proportion of electricity estimated</t>
  </si>
  <si>
    <t>Heating &amp; cooling disclosure coverage</t>
  </si>
  <si>
    <t>Proportion of fuel estimated</t>
  </si>
  <si>
    <t xml:space="preserve">% from renewable sources </t>
  </si>
  <si>
    <t>Proportion of heating &amp; cooling  estimated</t>
  </si>
  <si>
    <t xml:space="preserve">Direct </t>
  </si>
  <si>
    <t>Total  landlord-obtained</t>
  </si>
  <si>
    <t>Total Scope 1</t>
  </si>
  <si>
    <t xml:space="preserve">Total tenant-obtained </t>
  </si>
  <si>
    <t>Total Scope 2</t>
  </si>
  <si>
    <t>Total waste by disposal route</t>
  </si>
  <si>
    <t>Total landlord-obtained  waste</t>
  </si>
  <si>
    <t>Total tenant-obtained waste</t>
  </si>
  <si>
    <t>Enivronmental impacts</t>
  </si>
  <si>
    <t xml:space="preserve">Impact category </t>
  </si>
  <si>
    <t xml:space="preserve">Energy </t>
  </si>
  <si>
    <t xml:space="preserve">Waste </t>
  </si>
  <si>
    <t xml:space="preserve">Total  landlord-obtained </t>
  </si>
  <si>
    <t xml:space="preserve">Total tenant-obtained  </t>
  </si>
  <si>
    <t xml:space="preserve">PORTFOLIO PERFORMANCE </t>
  </si>
  <si>
    <t>PROPERTY TYPE PERFORMANCE</t>
  </si>
  <si>
    <t>Total Scope 3</t>
  </si>
  <si>
    <t>GHG-Dir-Abs</t>
  </si>
  <si>
    <t xml:space="preserve">GHG-Ind-Abs
</t>
  </si>
  <si>
    <t>EPRA sBPR +EPRA Reporting principles (coverage, estimation etc)</t>
  </si>
  <si>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for 3rd party verified data </t>
    </r>
  </si>
  <si>
    <t>Total water consumption</t>
  </si>
  <si>
    <t>Portfolio</t>
  </si>
  <si>
    <t>Scope 1 + Scope 2+ Scope 3</t>
  </si>
  <si>
    <t>Diös Fastigheter AB</t>
  </si>
  <si>
    <t>Offices</t>
  </si>
  <si>
    <t>-</t>
  </si>
  <si>
    <t>n. assets</t>
  </si>
  <si>
    <t>sqm</t>
  </si>
  <si>
    <t>Reporting Scope</t>
  </si>
  <si>
    <t>Reporting organisational boundaries</t>
  </si>
  <si>
    <t>Operational control</t>
  </si>
  <si>
    <t>% of Total Portfolio reported by floor area</t>
  </si>
  <si>
    <t>Industrial (Warehouse)</t>
  </si>
  <si>
    <t>0/0</t>
  </si>
  <si>
    <t>NORRBOTTEN</t>
  </si>
  <si>
    <t>VÄSTERBOTTEN</t>
  </si>
  <si>
    <t>JÄMTLAND</t>
  </si>
  <si>
    <t>VÄSTERNORRLAND</t>
  </si>
  <si>
    <t>GÄVLEBORG</t>
  </si>
  <si>
    <t>DALARNA</t>
  </si>
  <si>
    <t>Fastighetsbeteckning</t>
  </si>
  <si>
    <t>Region</t>
  </si>
  <si>
    <t>LFL</t>
  </si>
  <si>
    <t>GHG Scope 2</t>
  </si>
  <si>
    <t>Water</t>
  </si>
  <si>
    <t>GAV</t>
  </si>
  <si>
    <t>Certified</t>
  </si>
  <si>
    <t>Objekt</t>
  </si>
  <si>
    <t>MestroID</t>
  </si>
  <si>
    <t>Bostäder</t>
  </si>
  <si>
    <t>Butik</t>
  </si>
  <si>
    <t>Kontor</t>
  </si>
  <si>
    <t>Industri/lager</t>
  </si>
  <si>
    <t>Övrigt</t>
  </si>
  <si>
    <t>Totalt</t>
  </si>
  <si>
    <t>Ytor</t>
  </si>
  <si>
    <t>El est</t>
  </si>
  <si>
    <t>El</t>
  </si>
  <si>
    <t>DH&amp;C est</t>
  </si>
  <si>
    <t>GHG Scope 2 est</t>
  </si>
  <si>
    <t>Water est</t>
  </si>
  <si>
    <t>kWh</t>
  </si>
  <si>
    <t>kWh/m2/year</t>
  </si>
  <si>
    <t>DH</t>
  </si>
  <si>
    <t>C</t>
  </si>
  <si>
    <t>Stören 17</t>
  </si>
  <si>
    <t>Luleå</t>
  </si>
  <si>
    <t>TRUE</t>
  </si>
  <si>
    <t>Boktryckaren 7</t>
  </si>
  <si>
    <t>Åre-Östersund</t>
  </si>
  <si>
    <t>Magistern 6</t>
  </si>
  <si>
    <t>Nya Barberaren 7</t>
  </si>
  <si>
    <t>Musslan 16</t>
  </si>
  <si>
    <t>Sveg 4:9</t>
  </si>
  <si>
    <t>Simpan 1</t>
  </si>
  <si>
    <t>Mörten 1</t>
  </si>
  <si>
    <t>Rudan 7</t>
  </si>
  <si>
    <t>Siken 7</t>
  </si>
  <si>
    <t>Humlan 6</t>
  </si>
  <si>
    <t>Tjädern 17</t>
  </si>
  <si>
    <t>Strutsen 6</t>
  </si>
  <si>
    <t>Braxen 1</t>
  </si>
  <si>
    <t>Abborren 11</t>
  </si>
  <si>
    <t>Braxen 2</t>
  </si>
  <si>
    <t>Gösen 7</t>
  </si>
  <si>
    <t>Pelikanen 6</t>
  </si>
  <si>
    <t>Djuret 3</t>
  </si>
  <si>
    <t>Råttan 18</t>
  </si>
  <si>
    <t>Vattenormen 8</t>
  </si>
  <si>
    <t>Bergnäset 2:671</t>
  </si>
  <si>
    <t>Porsön 1:423</t>
  </si>
  <si>
    <t>Kajan 18</t>
  </si>
  <si>
    <t>Biet 1</t>
  </si>
  <si>
    <t>Strutsen 14</t>
  </si>
  <si>
    <t>Forellen 9</t>
  </si>
  <si>
    <t>Hunden 15</t>
  </si>
  <si>
    <t>Råttan 17</t>
  </si>
  <si>
    <t>Gripen 1</t>
  </si>
  <si>
    <t>Hermelinen 12</t>
  </si>
  <si>
    <t>Katten 14</t>
  </si>
  <si>
    <t>Östermalm 6:16</t>
  </si>
  <si>
    <t>Stigbygeln 2</t>
  </si>
  <si>
    <t>Umeå-Skellefteå</t>
  </si>
  <si>
    <t>Cisternen 3,4</t>
  </si>
  <si>
    <t>Björnjägaren 1</t>
  </si>
  <si>
    <t>Formen 2</t>
  </si>
  <si>
    <t>Kärran 9</t>
  </si>
  <si>
    <t>Stipendiet 2</t>
  </si>
  <si>
    <t>Saga 3</t>
  </si>
  <si>
    <t>Rind 5</t>
  </si>
  <si>
    <t>Vale 17</t>
  </si>
  <si>
    <t>Granberg 1:59, 1:76</t>
  </si>
  <si>
    <t>Skarpskytten 3</t>
  </si>
  <si>
    <t>Kolven 4</t>
  </si>
  <si>
    <t>Kedjan 4</t>
  </si>
  <si>
    <t>FALSE</t>
  </si>
  <si>
    <t>Kopplingen 6</t>
  </si>
  <si>
    <t>Arken 1</t>
  </si>
  <si>
    <t>Ask 5</t>
  </si>
  <si>
    <t>Hugin 4</t>
  </si>
  <si>
    <t>Kraften 12</t>
  </si>
  <si>
    <t>Läraren 1</t>
  </si>
  <si>
    <t>Nytorget 2</t>
  </si>
  <si>
    <t>Skvadronen 2</t>
  </si>
  <si>
    <t>Slöjdaren 3</t>
  </si>
  <si>
    <t>Sågen 5</t>
  </si>
  <si>
    <t>Vipan 24</t>
  </si>
  <si>
    <t>Älvsbacka 9 &amp; 10</t>
  </si>
  <si>
    <t>Björken 1</t>
  </si>
  <si>
    <t>Magne 4</t>
  </si>
  <si>
    <t>Odin 12</t>
  </si>
  <si>
    <t>Njord 28</t>
  </si>
  <si>
    <t>Dyckerten 3</t>
  </si>
  <si>
    <t>Släggan 6</t>
  </si>
  <si>
    <t>Vale 18</t>
  </si>
  <si>
    <t>Plasten 1</t>
  </si>
  <si>
    <t>Tändstiftet 2</t>
  </si>
  <si>
    <t>Motorn 18</t>
  </si>
  <si>
    <t>Servicen 1</t>
  </si>
  <si>
    <t>Idun 6</t>
  </si>
  <si>
    <t>Idun 12</t>
  </si>
  <si>
    <t>Kastor 6</t>
  </si>
  <si>
    <t>Lekatten 9</t>
  </si>
  <si>
    <t>Loke 7</t>
  </si>
  <si>
    <t>Orion 8</t>
  </si>
  <si>
    <t>Polaris 8</t>
  </si>
  <si>
    <t>Höken 2</t>
  </si>
  <si>
    <t>Sleipner 5</t>
  </si>
  <si>
    <t>Sirius 25</t>
  </si>
  <si>
    <t>Hjorten 5</t>
  </si>
  <si>
    <t>Idun 10</t>
  </si>
  <si>
    <t>Polaris 39</t>
  </si>
  <si>
    <t>Mimer 4</t>
  </si>
  <si>
    <t>Mimer 7</t>
  </si>
  <si>
    <t>Cupido 5</t>
  </si>
  <si>
    <t>Sundsvall</t>
  </si>
  <si>
    <t>Balder 3</t>
  </si>
  <si>
    <t>Vesta 4</t>
  </si>
  <si>
    <t>Borgmästaren 10</t>
  </si>
  <si>
    <t>Apollo 3,7,8</t>
  </si>
  <si>
    <t>Västland 26:3</t>
  </si>
  <si>
    <t>Hälsan 6</t>
  </si>
  <si>
    <t>Penningen 9</t>
  </si>
  <si>
    <t>Lyckan 6</t>
  </si>
  <si>
    <t>Glädjen 4,9</t>
  </si>
  <si>
    <t>Fryshuset 2</t>
  </si>
  <si>
    <t>Nolby 7:139</t>
  </si>
  <si>
    <t>Venus 3</t>
  </si>
  <si>
    <t>Arbetet 3</t>
  </si>
  <si>
    <t>Penningen 12</t>
  </si>
  <si>
    <t>Lagmannen 9</t>
  </si>
  <si>
    <t>Hälsan 7</t>
  </si>
  <si>
    <t>Aeolus 9</t>
  </si>
  <si>
    <t>Aeolus 5</t>
  </si>
  <si>
    <t>Norrmalm 1:24</t>
  </si>
  <si>
    <t>Björneborg 11</t>
  </si>
  <si>
    <t>Rätten 1</t>
  </si>
  <si>
    <t>Stenstaden 1:14</t>
  </si>
  <si>
    <t>Bisittaren 1</t>
  </si>
  <si>
    <t>Högom 3:189</t>
  </si>
  <si>
    <t>Sköns Prästbord 1:69</t>
  </si>
  <si>
    <t>Högom 3:186</t>
  </si>
  <si>
    <t>Högom 3:170</t>
  </si>
  <si>
    <t>Lagret 4</t>
  </si>
  <si>
    <t>Norrbacka 12</t>
  </si>
  <si>
    <t>Skönsberg 1:7, 1:8</t>
  </si>
  <si>
    <t>Skönsberg 1:73</t>
  </si>
  <si>
    <t>Skönsmon 2:4</t>
  </si>
  <si>
    <t>Skönsmon 2:5</t>
  </si>
  <si>
    <t>Skönsmon 2:97</t>
  </si>
  <si>
    <t>Alliero 20</t>
  </si>
  <si>
    <t>Badhuset 1</t>
  </si>
  <si>
    <t>Aesculapius 10</t>
  </si>
  <si>
    <t>Cupido 7</t>
  </si>
  <si>
    <t>Bryggeriet 1</t>
  </si>
  <si>
    <t>Järnvägsstationen 1</t>
  </si>
  <si>
    <t>Skandia 1</t>
  </si>
  <si>
    <t>Stenhuggaren 5</t>
  </si>
  <si>
    <t>Ödet 7</t>
  </si>
  <si>
    <t>Vesta 1</t>
  </si>
  <si>
    <t>Vesta 3</t>
  </si>
  <si>
    <t>Norrmalm 2:28</t>
  </si>
  <si>
    <t>Vinsten 3</t>
  </si>
  <si>
    <t>Frösö 3:7</t>
  </si>
  <si>
    <t>Nejonögat 3</t>
  </si>
  <si>
    <t>Kräftan 6</t>
  </si>
  <si>
    <t>Stallet 12</t>
  </si>
  <si>
    <t>Snäckan 25</t>
  </si>
  <si>
    <t>Riksbanken 7</t>
  </si>
  <si>
    <t>Handlanden 4</t>
  </si>
  <si>
    <t>Guckuskon 1</t>
  </si>
  <si>
    <t>Magistern 2</t>
  </si>
  <si>
    <t>Musslan16 (scorpionen 21)</t>
  </si>
  <si>
    <t>Sarven 21</t>
  </si>
  <si>
    <t>Staben 2</t>
  </si>
  <si>
    <t>Läkaren 12,13,14</t>
  </si>
  <si>
    <t>Magistern 5</t>
  </si>
  <si>
    <t>Musslan 13</t>
  </si>
  <si>
    <t>Boktryckaren 1</t>
  </si>
  <si>
    <t>Buntmakaren 3</t>
  </si>
  <si>
    <t>Sprinten 4</t>
  </si>
  <si>
    <t>Traktorn 6</t>
  </si>
  <si>
    <t>Månadsmötet 8</t>
  </si>
  <si>
    <t>Pantbanken 5</t>
  </si>
  <si>
    <t>Gästgivaren 3,6</t>
  </si>
  <si>
    <t>Häradshövdingen 1</t>
  </si>
  <si>
    <t>Buntmakaren 2</t>
  </si>
  <si>
    <t>Magistern 1</t>
  </si>
  <si>
    <t>Majoren 5</t>
  </si>
  <si>
    <t>Häradshövdingen 6</t>
  </si>
  <si>
    <t>Traktören 5</t>
  </si>
  <si>
    <t>Traktören 9</t>
  </si>
  <si>
    <t>Boktryckaren 5</t>
  </si>
  <si>
    <t>Körfältet 11</t>
  </si>
  <si>
    <t>Valkyrian 1</t>
  </si>
  <si>
    <t>Majoren 9</t>
  </si>
  <si>
    <t>Majoren 6</t>
  </si>
  <si>
    <t>Gårdvaren 1</t>
  </si>
  <si>
    <t>Lutfisken 4,5</t>
  </si>
  <si>
    <t>Motboken 3</t>
  </si>
  <si>
    <t>Lutfisken 2</t>
  </si>
  <si>
    <t>Bonden 3</t>
  </si>
  <si>
    <t>Skogsskiftet 5</t>
  </si>
  <si>
    <t>Siken 10</t>
  </si>
  <si>
    <t>Lutfisken 9</t>
  </si>
  <si>
    <t>Staben 14</t>
  </si>
  <si>
    <t>Vadmalsväven 5</t>
  </si>
  <si>
    <t>Odlaren 5</t>
  </si>
  <si>
    <t>Svarvaren 1</t>
  </si>
  <si>
    <t>Bergvik 10</t>
  </si>
  <si>
    <t>Brandenburg 5</t>
  </si>
  <si>
    <t>Fabrikören 3</t>
  </si>
  <si>
    <t>Frösö 6:22, 6:30</t>
  </si>
  <si>
    <t>Sjökaptenen 8</t>
  </si>
  <si>
    <t>Svarvaren 4</t>
  </si>
  <si>
    <t>Tivolit 2</t>
  </si>
  <si>
    <t>Gubbåkern 8</t>
  </si>
  <si>
    <t>Pantbanken 1</t>
  </si>
  <si>
    <t>Motboken 1</t>
  </si>
  <si>
    <t>Kommunalmannen 4</t>
  </si>
  <si>
    <t>Myrten 5</t>
  </si>
  <si>
    <t>Rudan 2</t>
  </si>
  <si>
    <t>Boktryckaren 6</t>
  </si>
  <si>
    <t>Spökis 1</t>
  </si>
  <si>
    <t>Befälhavaren 2</t>
  </si>
  <si>
    <t>Rudan 4</t>
  </si>
  <si>
    <t>Kopparslagaren 3</t>
  </si>
  <si>
    <t>Svarvaren 2</t>
  </si>
  <si>
    <t>Barberaren 7</t>
  </si>
  <si>
    <t>Traktören 10</t>
  </si>
  <si>
    <t>Postiljonen 6</t>
  </si>
  <si>
    <t>Postiljonen 9</t>
  </si>
  <si>
    <t>Förskinnet 6</t>
  </si>
  <si>
    <t>Logen 6</t>
  </si>
  <si>
    <t>Arken 8</t>
  </si>
  <si>
    <t>Tullvakten 2</t>
  </si>
  <si>
    <t>Åkeriet 11</t>
  </si>
  <si>
    <t>Kräftan 3</t>
  </si>
  <si>
    <t>Sarven 25</t>
  </si>
  <si>
    <t>Staben 10</t>
  </si>
  <si>
    <t>Åre Prästbord 1:37</t>
  </si>
  <si>
    <t>Totten 1:68</t>
  </si>
  <si>
    <t>Åre Prästbord 1:76</t>
  </si>
  <si>
    <t>Mörviken 1:107</t>
  </si>
  <si>
    <t>Mörviken 2:102</t>
  </si>
  <si>
    <t>Mörviken 2:91</t>
  </si>
  <si>
    <t>Kilen 1</t>
  </si>
  <si>
    <t>Moroten 9</t>
  </si>
  <si>
    <t>Holmen 7</t>
  </si>
  <si>
    <t>Dalarna</t>
  </si>
  <si>
    <t>G:a Bergsskolan 15</t>
  </si>
  <si>
    <t>Björken 8</t>
  </si>
  <si>
    <t>Köpmannen 4</t>
  </si>
  <si>
    <t>Lasarettet 16</t>
  </si>
  <si>
    <t>Kansliet 20</t>
  </si>
  <si>
    <t>Dalpilen 10</t>
  </si>
  <si>
    <t>Holmen 8</t>
  </si>
  <si>
    <t>Köpmannen 3</t>
  </si>
  <si>
    <t>Falan 23</t>
  </si>
  <si>
    <t>Nya Bergsskolan 4</t>
  </si>
  <si>
    <t>Teatern 6</t>
  </si>
  <si>
    <t>Gullvivan 18</t>
  </si>
  <si>
    <t>Hattmakaren 16</t>
  </si>
  <si>
    <t>Gamla Bergsskolan 4</t>
  </si>
  <si>
    <t>Intagan 1</t>
  </si>
  <si>
    <t>Mimer 1</t>
  </si>
  <si>
    <t>Målaren 3</t>
  </si>
  <si>
    <t>Saga 25</t>
  </si>
  <si>
    <t>Sigrid 10</t>
  </si>
  <si>
    <t>Tyr 10,Valhall 1</t>
  </si>
  <si>
    <t>Verdandi 10</t>
  </si>
  <si>
    <t>Hammaren 6</t>
  </si>
  <si>
    <t>Verdandi 9</t>
  </si>
  <si>
    <t>Sigrid 11</t>
  </si>
  <si>
    <t>Frigga 7</t>
  </si>
  <si>
    <t>Rolf 2</t>
  </si>
  <si>
    <t>Rolf 5</t>
  </si>
  <si>
    <t>Tyr 23</t>
  </si>
  <si>
    <t>Stranden 11:4</t>
  </si>
  <si>
    <t>Stranden 16:1</t>
  </si>
  <si>
    <t>Stranden 16:2</t>
  </si>
  <si>
    <t>Stranden 17:4</t>
  </si>
  <si>
    <t>Stranden 17:6</t>
  </si>
  <si>
    <t>Stranden 18:2</t>
  </si>
  <si>
    <t>Stranden 19:6</t>
  </si>
  <si>
    <t>Stranden 20:2</t>
  </si>
  <si>
    <t>Stranden 35:7,35:8</t>
  </si>
  <si>
    <t>Stranden 20:4</t>
  </si>
  <si>
    <t>Stranden 19:5</t>
  </si>
  <si>
    <t>Stranden 18:4</t>
  </si>
  <si>
    <t>Mobyarna 113:4</t>
  </si>
  <si>
    <t>Brynäs 12:1</t>
  </si>
  <si>
    <t>Gävle</t>
  </si>
  <si>
    <t>Norr 29:5</t>
  </si>
  <si>
    <t>Norr 30:5</t>
  </si>
  <si>
    <t>Norr 31:9</t>
  </si>
  <si>
    <t>Väster 4:17</t>
  </si>
  <si>
    <t>Alderholmen 18:1</t>
  </si>
  <si>
    <t>Alderholmen 19:2</t>
  </si>
  <si>
    <t>Alderholmen 19:3</t>
  </si>
  <si>
    <t>Alderholmen 24:3</t>
  </si>
  <si>
    <t>Alderholmen 24:5</t>
  </si>
  <si>
    <t>Norr 23:5</t>
  </si>
  <si>
    <t>Norr 26:3</t>
  </si>
  <si>
    <t>norr 34:3</t>
  </si>
  <si>
    <t>Sätra 107:7</t>
  </si>
  <si>
    <t>Södertull 33:1</t>
  </si>
  <si>
    <t>Öster 10:1</t>
  </si>
  <si>
    <t>Alderholmen 23:1</t>
  </si>
  <si>
    <t>Hemsta 12:16</t>
  </si>
  <si>
    <t>Hemlingby 56:10</t>
  </si>
  <si>
    <t>Söder 38:5</t>
  </si>
  <si>
    <t>Norr 11:4</t>
  </si>
  <si>
    <t>Norr 19:4</t>
  </si>
  <si>
    <t>Norr 40:3</t>
  </si>
  <si>
    <t>Kungsbäck 2:13</t>
  </si>
  <si>
    <t>Norr 6:7</t>
  </si>
  <si>
    <t>Norr 14:5</t>
  </si>
  <si>
    <t>Norr 16:5</t>
  </si>
  <si>
    <t>Vallbacken 21:6</t>
  </si>
  <si>
    <t>Näringen 18:11</t>
  </si>
  <si>
    <t>Hemsta 9:6</t>
  </si>
  <si>
    <t>Södertull 13:8</t>
  </si>
  <si>
    <t>Södertull 13:15</t>
  </si>
  <si>
    <t>Norr  36:2</t>
  </si>
  <si>
    <t>Norr 37:4</t>
  </si>
  <si>
    <t>(Scope 1+ scope 2 ) kg/ m2</t>
  </si>
  <si>
    <t>(Scope 1+ scope 2+ Scope 3) kg/ m2</t>
  </si>
  <si>
    <t>EPRA appendix 2019/Annual Report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</si>
</sst>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C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2274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7" tint="0.79992065187536243"/>
      </patternFill>
    </fill>
    <fill>
      <patternFill patternType="lightUp">
        <bgColor theme="7" tint="0.79995117038483843"/>
      </patternFill>
    </fill>
    <fill>
      <patternFill patternType="lightUp">
        <bgColor theme="7" tint="0.79998168889431442"/>
      </patternFill>
    </fill>
    <fill>
      <patternFill patternType="lightUp">
        <bgColor theme="0" tint="-4.9989318521683403E-2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lightUp">
        <bgColor theme="7" tint="0.7998901333658864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thick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ck">
        <color theme="2" tint="-0.499984740745262"/>
      </bottom>
      <diagonal/>
    </border>
    <border>
      <left/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/>
      <diagonal/>
    </border>
    <border>
      <left style="thick">
        <color theme="2" tint="-0.499984740745262"/>
      </left>
      <right/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ck">
        <color theme="2" tint="-0.499984740745262"/>
      </bottom>
      <diagonal/>
    </border>
    <border>
      <left style="thick">
        <color theme="1" tint="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ck">
        <color theme="2" tint="-0.499984740745262"/>
      </top>
      <bottom/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ck">
        <color theme="1" tint="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ck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ck">
        <color theme="2" tint="-0.499984740745262"/>
      </top>
      <bottom style="thin">
        <color theme="1"/>
      </bottom>
      <diagonal/>
    </border>
    <border>
      <left/>
      <right/>
      <top style="thick">
        <color theme="2" tint="-0.499984740745262"/>
      </top>
      <bottom style="thin">
        <color theme="1"/>
      </bottom>
      <diagonal/>
    </border>
    <border>
      <left/>
      <right style="medium">
        <color theme="1"/>
      </right>
      <top style="thick">
        <color theme="2" tint="-0.499984740745262"/>
      </top>
      <bottom style="thin">
        <color theme="1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1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medium">
        <color theme="1"/>
      </right>
      <top style="thick">
        <color theme="2" tint="-0.499984740745262"/>
      </top>
      <bottom style="thick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1" tint="0.499984740745262"/>
      </left>
      <right style="thin">
        <color theme="2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ck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 vertical="top"/>
    </xf>
    <xf numFmtId="9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quotePrefix="1" applyFont="1" applyAlignment="1">
      <alignment horizontal="center"/>
    </xf>
    <xf numFmtId="0" fontId="3" fillId="0" borderId="0" xfId="0" applyFont="1"/>
    <xf numFmtId="3" fontId="0" fillId="0" borderId="1" xfId="0" applyNumberFormat="1" applyBorder="1" applyAlignment="1">
      <alignment horizontal="left"/>
    </xf>
    <xf numFmtId="0" fontId="2" fillId="0" borderId="30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2" xfId="0" applyBorder="1"/>
    <xf numFmtId="0" fontId="0" fillId="0" borderId="14" xfId="0" applyBorder="1"/>
    <xf numFmtId="164" fontId="0" fillId="0" borderId="15" xfId="0" applyNumberForma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/>
    <xf numFmtId="0" fontId="0" fillId="0" borderId="14" xfId="0" applyBorder="1" applyAlignment="1">
      <alignment horizontal="left"/>
    </xf>
    <xf numFmtId="3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Alignment="1">
      <alignment wrapText="1"/>
    </xf>
    <xf numFmtId="164" fontId="0" fillId="3" borderId="12" xfId="0" applyNumberFormat="1" applyFill="1" applyBorder="1" applyAlignment="1">
      <alignment horizontal="left"/>
    </xf>
    <xf numFmtId="0" fontId="2" fillId="3" borderId="9" xfId="0" applyFont="1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3" borderId="12" xfId="0" applyFill="1" applyBorder="1"/>
    <xf numFmtId="3" fontId="0" fillId="4" borderId="25" xfId="0" applyNumberFormat="1" applyFill="1" applyBorder="1" applyAlignment="1">
      <alignment horizontal="left"/>
    </xf>
    <xf numFmtId="3" fontId="0" fillId="4" borderId="2" xfId="0" applyNumberFormat="1" applyFill="1" applyBorder="1" applyAlignment="1">
      <alignment horizontal="left"/>
    </xf>
    <xf numFmtId="9" fontId="0" fillId="4" borderId="36" xfId="0" applyNumberFormat="1" applyFill="1" applyBorder="1" applyAlignment="1">
      <alignment horizontal="left"/>
    </xf>
    <xf numFmtId="9" fontId="0" fillId="4" borderId="3" xfId="0" applyNumberFormat="1" applyFill="1" applyBorder="1" applyAlignment="1">
      <alignment horizontal="left"/>
    </xf>
    <xf numFmtId="9" fontId="0" fillId="4" borderId="2" xfId="1" applyFont="1" applyFill="1" applyBorder="1" applyAlignment="1">
      <alignment horizontal="left"/>
    </xf>
    <xf numFmtId="164" fontId="0" fillId="4" borderId="12" xfId="0" applyNumberFormat="1" applyFill="1" applyBorder="1" applyAlignment="1">
      <alignment horizontal="left"/>
    </xf>
    <xf numFmtId="3" fontId="0" fillId="4" borderId="5" xfId="0" applyNumberFormat="1" applyFill="1" applyBorder="1" applyAlignment="1">
      <alignment horizontal="left"/>
    </xf>
    <xf numFmtId="3" fontId="0" fillId="4" borderId="45" xfId="0" applyNumberFormat="1" applyFill="1" applyBorder="1" applyAlignment="1">
      <alignment horizontal="left"/>
    </xf>
    <xf numFmtId="3" fontId="0" fillId="3" borderId="45" xfId="0" applyNumberFormat="1" applyFill="1" applyBorder="1" applyAlignment="1">
      <alignment horizontal="left"/>
    </xf>
    <xf numFmtId="3" fontId="0" fillId="4" borderId="6" xfId="0" applyNumberFormat="1" applyFill="1" applyBorder="1" applyAlignment="1">
      <alignment horizontal="left"/>
    </xf>
    <xf numFmtId="3" fontId="0" fillId="4" borderId="44" xfId="0" applyNumberFormat="1" applyFill="1" applyBorder="1" applyAlignment="1">
      <alignment horizontal="left"/>
    </xf>
    <xf numFmtId="0" fontId="0" fillId="4" borderId="26" xfId="0" applyFill="1" applyBorder="1"/>
    <xf numFmtId="0" fontId="0" fillId="4" borderId="14" xfId="0" applyFill="1" applyBorder="1"/>
    <xf numFmtId="0" fontId="0" fillId="0" borderId="2" xfId="0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3" fontId="0" fillId="4" borderId="47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7" fillId="0" borderId="0" xfId="2"/>
    <xf numFmtId="0" fontId="8" fillId="0" borderId="2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/>
    </xf>
    <xf numFmtId="164" fontId="9" fillId="3" borderId="12" xfId="0" applyNumberFormat="1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3" fontId="9" fillId="3" borderId="2" xfId="0" applyNumberFormat="1" applyFont="1" applyFill="1" applyBorder="1" applyAlignment="1">
      <alignment horizontal="left"/>
    </xf>
    <xf numFmtId="3" fontId="9" fillId="3" borderId="25" xfId="0" applyNumberFormat="1" applyFont="1" applyFill="1" applyBorder="1" applyAlignment="1">
      <alignment horizontal="left"/>
    </xf>
    <xf numFmtId="3" fontId="9" fillId="4" borderId="25" xfId="0" applyNumberFormat="1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left"/>
    </xf>
    <xf numFmtId="164" fontId="9" fillId="4" borderId="12" xfId="0" applyNumberFormat="1" applyFont="1" applyFill="1" applyBorder="1" applyAlignment="1">
      <alignment horizontal="left"/>
    </xf>
    <xf numFmtId="0" fontId="9" fillId="4" borderId="25" xfId="0" quotePrefix="1" applyFont="1" applyFill="1" applyBorder="1" applyAlignment="1">
      <alignment horizontal="left"/>
    </xf>
    <xf numFmtId="0" fontId="9" fillId="4" borderId="2" xfId="0" quotePrefix="1" applyFont="1" applyFill="1" applyBorder="1" applyAlignment="1">
      <alignment horizontal="left"/>
    </xf>
    <xf numFmtId="0" fontId="9" fillId="3" borderId="12" xfId="0" quotePrefix="1" applyFont="1" applyFill="1" applyBorder="1" applyAlignment="1">
      <alignment horizontal="left"/>
    </xf>
    <xf numFmtId="9" fontId="9" fillId="4" borderId="25" xfId="0" applyNumberFormat="1" applyFont="1" applyFill="1" applyBorder="1" applyAlignment="1">
      <alignment horizontal="left"/>
    </xf>
    <xf numFmtId="9" fontId="9" fillId="4" borderId="2" xfId="0" applyNumberFormat="1" applyFont="1" applyFill="1" applyBorder="1" applyAlignment="1">
      <alignment horizontal="left"/>
    </xf>
    <xf numFmtId="9" fontId="9" fillId="3" borderId="12" xfId="0" applyNumberFormat="1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9" fillId="3" borderId="4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164" fontId="9" fillId="3" borderId="46" xfId="0" applyNumberFormat="1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3" fontId="9" fillId="0" borderId="25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0" fontId="9" fillId="4" borderId="56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164" fontId="9" fillId="0" borderId="24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4" fontId="9" fillId="0" borderId="15" xfId="0" applyNumberFormat="1" applyFont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4" borderId="6" xfId="0" applyNumberFormat="1" applyFont="1" applyFill="1" applyBorder="1" applyAlignment="1">
      <alignment horizontal="left"/>
    </xf>
    <xf numFmtId="3" fontId="9" fillId="4" borderId="44" xfId="0" applyNumberFormat="1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29" xfId="0" applyFont="1" applyFill="1" applyBorder="1"/>
    <xf numFmtId="0" fontId="9" fillId="4" borderId="43" xfId="0" applyFont="1" applyFill="1" applyBorder="1"/>
    <xf numFmtId="0" fontId="9" fillId="3" borderId="22" xfId="0" applyFont="1" applyFill="1" applyBorder="1"/>
    <xf numFmtId="0" fontId="9" fillId="3" borderId="9" xfId="0" applyFont="1" applyFill="1" applyBorder="1"/>
    <xf numFmtId="0" fontId="9" fillId="3" borderId="45" xfId="0" applyFont="1" applyFill="1" applyBorder="1"/>
    <xf numFmtId="0" fontId="9" fillId="3" borderId="5" xfId="0" applyFont="1" applyFill="1" applyBorder="1"/>
    <xf numFmtId="0" fontId="9" fillId="4" borderId="48" xfId="0" applyFont="1" applyFill="1" applyBorder="1"/>
    <xf numFmtId="0" fontId="9" fillId="4" borderId="4" xfId="0" applyFont="1" applyFill="1" applyBorder="1"/>
    <xf numFmtId="0" fontId="9" fillId="0" borderId="2" xfId="0" applyFont="1" applyBorder="1"/>
    <xf numFmtId="0" fontId="9" fillId="3" borderId="12" xfId="0" applyFont="1" applyFill="1" applyBorder="1"/>
    <xf numFmtId="0" fontId="9" fillId="0" borderId="25" xfId="0" applyFont="1" applyBorder="1"/>
    <xf numFmtId="0" fontId="9" fillId="3" borderId="47" xfId="0" applyFont="1" applyFill="1" applyBorder="1"/>
    <xf numFmtId="0" fontId="9" fillId="3" borderId="46" xfId="0" applyFont="1" applyFill="1" applyBorder="1"/>
    <xf numFmtId="0" fontId="9" fillId="0" borderId="46" xfId="0" applyFont="1" applyBorder="1"/>
    <xf numFmtId="0" fontId="9" fillId="3" borderId="24" xfId="0" applyFont="1" applyFill="1" applyBorder="1"/>
    <xf numFmtId="0" fontId="9" fillId="0" borderId="23" xfId="0" applyFont="1" applyBorder="1"/>
    <xf numFmtId="0" fontId="9" fillId="0" borderId="3" xfId="0" applyFont="1" applyBorder="1"/>
    <xf numFmtId="0" fontId="9" fillId="0" borderId="26" xfId="0" applyFont="1" applyBorder="1"/>
    <xf numFmtId="0" fontId="9" fillId="0" borderId="14" xfId="0" applyFont="1" applyBorder="1"/>
    <xf numFmtId="0" fontId="9" fillId="3" borderId="15" xfId="0" applyFont="1" applyFill="1" applyBorder="1"/>
    <xf numFmtId="0" fontId="9" fillId="3" borderId="10" xfId="0" applyFont="1" applyFill="1" applyBorder="1"/>
    <xf numFmtId="0" fontId="9" fillId="3" borderId="25" xfId="0" applyFont="1" applyFill="1" applyBorder="1"/>
    <xf numFmtId="0" fontId="9" fillId="3" borderId="2" xfId="0" applyFont="1" applyFill="1" applyBorder="1"/>
    <xf numFmtId="0" fontId="9" fillId="3" borderId="26" xfId="0" applyFont="1" applyFill="1" applyBorder="1"/>
    <xf numFmtId="0" fontId="9" fillId="3" borderId="14" xfId="0" applyFont="1" applyFill="1" applyBorder="1"/>
    <xf numFmtId="9" fontId="0" fillId="4" borderId="25" xfId="1" applyFont="1" applyFill="1" applyBorder="1" applyAlignment="1">
      <alignment horizontal="left"/>
    </xf>
    <xf numFmtId="3" fontId="0" fillId="4" borderId="2" xfId="0" applyNumberFormat="1" applyFill="1" applyBorder="1"/>
    <xf numFmtId="3" fontId="0" fillId="4" borderId="25" xfId="0" quotePrefix="1" applyNumberFormat="1" applyFill="1" applyBorder="1" applyAlignment="1">
      <alignment horizontal="left"/>
    </xf>
    <xf numFmtId="3" fontId="0" fillId="4" borderId="2" xfId="0" quotePrefix="1" applyNumberFormat="1" applyFill="1" applyBorder="1" applyAlignment="1">
      <alignment horizontal="left"/>
    </xf>
    <xf numFmtId="9" fontId="0" fillId="3" borderId="2" xfId="1" applyFont="1" applyFill="1" applyBorder="1" applyAlignment="1">
      <alignment horizontal="left"/>
    </xf>
    <xf numFmtId="0" fontId="0" fillId="4" borderId="2" xfId="0" quotePrefix="1" applyFill="1" applyBorder="1" applyAlignment="1">
      <alignment horizontal="left"/>
    </xf>
    <xf numFmtId="0" fontId="2" fillId="0" borderId="0" xfId="0" applyFont="1"/>
    <xf numFmtId="3" fontId="0" fillId="3" borderId="2" xfId="0" applyNumberFormat="1" applyFill="1" applyBorder="1" applyAlignment="1">
      <alignment horizontal="left"/>
    </xf>
    <xf numFmtId="9" fontId="0" fillId="4" borderId="58" xfId="0" applyNumberFormat="1" applyFill="1" applyBorder="1" applyAlignment="1">
      <alignment horizontal="left"/>
    </xf>
    <xf numFmtId="9" fontId="0" fillId="4" borderId="23" xfId="0" applyNumberForma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9" fillId="6" borderId="25" xfId="0" applyNumberFormat="1" applyFont="1" applyFill="1" applyBorder="1" applyAlignment="1">
      <alignment horizontal="left"/>
    </xf>
    <xf numFmtId="3" fontId="9" fillId="6" borderId="2" xfId="0" applyNumberFormat="1" applyFont="1" applyFill="1" applyBorder="1" applyAlignment="1">
      <alignment horizontal="left"/>
    </xf>
    <xf numFmtId="164" fontId="9" fillId="6" borderId="12" xfId="0" applyNumberFormat="1" applyFont="1" applyFill="1" applyBorder="1" applyAlignment="1">
      <alignment horizontal="left"/>
    </xf>
    <xf numFmtId="0" fontId="0" fillId="6" borderId="0" xfId="0" applyFill="1"/>
    <xf numFmtId="0" fontId="9" fillId="6" borderId="1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4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164" fontId="9" fillId="6" borderId="46" xfId="0" applyNumberFormat="1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164" fontId="9" fillId="6" borderId="10" xfId="0" applyNumberFormat="1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9" fillId="6" borderId="22" xfId="0" applyFont="1" applyFill="1" applyBorder="1"/>
    <xf numFmtId="0" fontId="9" fillId="6" borderId="9" xfId="0" applyFont="1" applyFill="1" applyBorder="1"/>
    <xf numFmtId="0" fontId="9" fillId="6" borderId="45" xfId="0" applyFont="1" applyFill="1" applyBorder="1"/>
    <xf numFmtId="0" fontId="9" fillId="6" borderId="5" xfId="0" applyFont="1" applyFill="1" applyBorder="1"/>
    <xf numFmtId="0" fontId="9" fillId="6" borderId="48" xfId="0" applyFont="1" applyFill="1" applyBorder="1"/>
    <xf numFmtId="0" fontId="9" fillId="6" borderId="4" xfId="0" applyFont="1" applyFill="1" applyBorder="1"/>
    <xf numFmtId="0" fontId="9" fillId="6" borderId="2" xfId="0" applyFont="1" applyFill="1" applyBorder="1"/>
    <xf numFmtId="0" fontId="9" fillId="6" borderId="12" xfId="0" applyFont="1" applyFill="1" applyBorder="1"/>
    <xf numFmtId="0" fontId="9" fillId="6" borderId="25" xfId="0" applyFont="1" applyFill="1" applyBorder="1"/>
    <xf numFmtId="0" fontId="9" fillId="6" borderId="47" xfId="0" applyFont="1" applyFill="1" applyBorder="1"/>
    <xf numFmtId="0" fontId="9" fillId="6" borderId="46" xfId="0" applyFont="1" applyFill="1" applyBorder="1"/>
    <xf numFmtId="0" fontId="9" fillId="6" borderId="24" xfId="0" applyFont="1" applyFill="1" applyBorder="1"/>
    <xf numFmtId="0" fontId="9" fillId="6" borderId="23" xfId="0" applyFont="1" applyFill="1" applyBorder="1"/>
    <xf numFmtId="0" fontId="9" fillId="6" borderId="3" xfId="0" applyFont="1" applyFill="1" applyBorder="1"/>
    <xf numFmtId="0" fontId="9" fillId="6" borderId="26" xfId="0" applyFont="1" applyFill="1" applyBorder="1"/>
    <xf numFmtId="0" fontId="9" fillId="6" borderId="14" xfId="0" applyFont="1" applyFill="1" applyBorder="1"/>
    <xf numFmtId="0" fontId="9" fillId="6" borderId="15" xfId="0" applyFont="1" applyFill="1" applyBorder="1"/>
    <xf numFmtId="2" fontId="0" fillId="4" borderId="26" xfId="0" applyNumberFormat="1" applyFill="1" applyBorder="1" applyAlignment="1">
      <alignment horizontal="left"/>
    </xf>
    <xf numFmtId="2" fontId="0" fillId="4" borderId="14" xfId="0" applyNumberFormat="1" applyFill="1" applyBorder="1" applyAlignment="1">
      <alignment horizontal="left"/>
    </xf>
    <xf numFmtId="164" fontId="0" fillId="4" borderId="24" xfId="0" applyNumberFormat="1" applyFill="1" applyBorder="1" applyAlignment="1">
      <alignment horizontal="left"/>
    </xf>
    <xf numFmtId="164" fontId="0" fillId="4" borderId="15" xfId="0" applyNumberFormat="1" applyFill="1" applyBorder="1" applyAlignment="1">
      <alignment horizontal="left"/>
    </xf>
    <xf numFmtId="0" fontId="0" fillId="0" borderId="2" xfId="0" applyBorder="1"/>
    <xf numFmtId="0" fontId="0" fillId="0" borderId="14" xfId="0" applyBorder="1"/>
    <xf numFmtId="4" fontId="0" fillId="4" borderId="64" xfId="0" applyNumberFormat="1" applyFill="1" applyBorder="1"/>
    <xf numFmtId="2" fontId="0" fillId="4" borderId="23" xfId="0" applyNumberFormat="1" applyFill="1" applyBorder="1" applyAlignment="1">
      <alignment horizontal="left"/>
    </xf>
    <xf numFmtId="2" fontId="0" fillId="3" borderId="3" xfId="0" applyNumberFormat="1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4" fontId="0" fillId="4" borderId="65" xfId="0" applyNumberFormat="1" applyFill="1" applyBorder="1"/>
    <xf numFmtId="2" fontId="0" fillId="4" borderId="0" xfId="0" applyNumberFormat="1" applyFill="1" applyAlignment="1">
      <alignment horizontal="left"/>
    </xf>
    <xf numFmtId="2" fontId="0" fillId="3" borderId="14" xfId="0" applyNumberFormat="1" applyFill="1" applyBorder="1" applyAlignment="1">
      <alignment horizontal="left"/>
    </xf>
    <xf numFmtId="2" fontId="0" fillId="3" borderId="57" xfId="0" applyNumberFormat="1" applyFill="1" applyBorder="1" applyAlignment="1">
      <alignment horizontal="left"/>
    </xf>
    <xf numFmtId="2" fontId="0" fillId="4" borderId="28" xfId="0" applyNumberFormat="1" applyFill="1" applyBorder="1" applyAlignment="1">
      <alignment horizontal="left"/>
    </xf>
    <xf numFmtId="2" fontId="0" fillId="3" borderId="26" xfId="0" applyNumberFormat="1" applyFill="1" applyBorder="1" applyAlignment="1">
      <alignment horizontal="left"/>
    </xf>
    <xf numFmtId="2" fontId="0" fillId="3" borderId="66" xfId="0" applyNumberFormat="1" applyFill="1" applyBorder="1"/>
    <xf numFmtId="2" fontId="0" fillId="3" borderId="67" xfId="0" applyNumberFormat="1" applyFill="1" applyBorder="1"/>
    <xf numFmtId="2" fontId="0" fillId="4" borderId="44" xfId="0" applyNumberFormat="1" applyFill="1" applyBorder="1" applyAlignment="1">
      <alignment horizontal="left"/>
    </xf>
    <xf numFmtId="2" fontId="0" fillId="4" borderId="63" xfId="0" applyNumberFormat="1" applyFill="1" applyBorder="1" applyAlignment="1">
      <alignment horizontal="left"/>
    </xf>
    <xf numFmtId="2" fontId="0" fillId="4" borderId="64" xfId="0" applyNumberFormat="1" applyFill="1" applyBorder="1" applyAlignment="1">
      <alignment horizontal="left"/>
    </xf>
    <xf numFmtId="3" fontId="0" fillId="0" borderId="0" xfId="0" applyNumberFormat="1"/>
    <xf numFmtId="3" fontId="0" fillId="0" borderId="25" xfId="0" applyNumberFormat="1" applyFill="1" applyBorder="1" applyAlignment="1">
      <alignment horizontal="left"/>
    </xf>
    <xf numFmtId="3" fontId="0" fillId="0" borderId="2" xfId="0" applyNumberForma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0" xfId="0" applyFill="1"/>
    <xf numFmtId="164" fontId="0" fillId="0" borderId="12" xfId="0" applyNumberForma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164" fontId="9" fillId="0" borderId="12" xfId="0" applyNumberFormat="1" applyFont="1" applyFill="1" applyBorder="1" applyAlignment="1">
      <alignment horizontal="left"/>
    </xf>
    <xf numFmtId="3" fontId="0" fillId="10" borderId="25" xfId="0" applyNumberFormat="1" applyFill="1" applyBorder="1" applyAlignment="1">
      <alignment horizontal="left"/>
    </xf>
    <xf numFmtId="3" fontId="0" fillId="10" borderId="2" xfId="0" applyNumberFormat="1" applyFill="1" applyBorder="1" applyAlignment="1">
      <alignment horizontal="left"/>
    </xf>
    <xf numFmtId="164" fontId="0" fillId="10" borderId="12" xfId="0" applyNumberFormat="1" applyFill="1" applyBorder="1" applyAlignment="1">
      <alignment horizontal="left"/>
    </xf>
    <xf numFmtId="9" fontId="0" fillId="10" borderId="25" xfId="1" applyFont="1" applyFill="1" applyBorder="1" applyAlignment="1">
      <alignment horizontal="left"/>
    </xf>
    <xf numFmtId="9" fontId="0" fillId="10" borderId="2" xfId="1" applyFont="1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9" fontId="0" fillId="11" borderId="25" xfId="1" applyFont="1" applyFill="1" applyBorder="1" applyAlignment="1">
      <alignment horizontal="left"/>
    </xf>
    <xf numFmtId="9" fontId="0" fillId="11" borderId="2" xfId="1" applyFont="1" applyFill="1" applyBorder="1" applyAlignment="1">
      <alignment horizontal="left"/>
    </xf>
    <xf numFmtId="164" fontId="0" fillId="11" borderId="12" xfId="0" applyNumberFormat="1" applyFill="1" applyBorder="1" applyAlignment="1">
      <alignment horizontal="left"/>
    </xf>
    <xf numFmtId="3" fontId="0" fillId="11" borderId="2" xfId="0" applyNumberFormat="1" applyFill="1" applyBorder="1" applyAlignment="1">
      <alignment horizontal="left"/>
    </xf>
    <xf numFmtId="9" fontId="0" fillId="12" borderId="25" xfId="1" applyFont="1" applyFill="1" applyBorder="1" applyAlignment="1">
      <alignment horizontal="left"/>
    </xf>
    <xf numFmtId="9" fontId="0" fillId="12" borderId="2" xfId="1" applyFont="1" applyFill="1" applyBorder="1" applyAlignment="1">
      <alignment horizontal="left"/>
    </xf>
    <xf numFmtId="3" fontId="0" fillId="12" borderId="2" xfId="0" applyNumberFormat="1" applyFill="1" applyBorder="1" applyAlignment="1">
      <alignment horizontal="left"/>
    </xf>
    <xf numFmtId="3" fontId="0" fillId="11" borderId="25" xfId="0" applyNumberFormat="1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9" fontId="0" fillId="14" borderId="25" xfId="1" applyFont="1" applyFill="1" applyBorder="1" applyAlignment="1">
      <alignment horizontal="left"/>
    </xf>
    <xf numFmtId="9" fontId="0" fillId="14" borderId="2" xfId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24" xfId="0" applyFont="1" applyFill="1" applyBorder="1"/>
    <xf numFmtId="0" fontId="3" fillId="0" borderId="46" xfId="0" applyFont="1" applyFill="1" applyBorder="1"/>
    <xf numFmtId="0" fontId="3" fillId="0" borderId="0" xfId="0" applyFont="1" applyFill="1"/>
    <xf numFmtId="0" fontId="3" fillId="0" borderId="1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0" fillId="15" borderId="25" xfId="0" applyNumberFormat="1" applyFill="1" applyBorder="1" applyAlignment="1">
      <alignment horizontal="left"/>
    </xf>
    <xf numFmtId="3" fontId="0" fillId="15" borderId="2" xfId="0" applyNumberFormat="1" applyFill="1" applyBorder="1" applyAlignment="1">
      <alignment horizontal="left"/>
    </xf>
    <xf numFmtId="164" fontId="0" fillId="15" borderId="12" xfId="0" applyNumberFormat="1" applyFill="1" applyBorder="1" applyAlignment="1">
      <alignment horizontal="left"/>
    </xf>
    <xf numFmtId="3" fontId="0" fillId="15" borderId="42" xfId="0" applyNumberFormat="1" applyFill="1" applyBorder="1" applyAlignment="1">
      <alignment horizontal="left"/>
    </xf>
    <xf numFmtId="4" fontId="0" fillId="15" borderId="26" xfId="0" applyNumberFormat="1" applyFill="1" applyBorder="1" applyAlignment="1">
      <alignment horizontal="left"/>
    </xf>
    <xf numFmtId="2" fontId="0" fillId="15" borderId="57" xfId="0" applyNumberFormat="1" applyFill="1" applyBorder="1" applyAlignment="1">
      <alignment horizontal="left"/>
    </xf>
    <xf numFmtId="2" fontId="0" fillId="15" borderId="14" xfId="0" applyNumberFormat="1" applyFill="1" applyBorder="1" applyAlignment="1">
      <alignment horizontal="left"/>
    </xf>
    <xf numFmtId="164" fontId="0" fillId="15" borderId="15" xfId="0" applyNumberFormat="1" applyFill="1" applyBorder="1" applyAlignment="1">
      <alignment horizontal="left"/>
    </xf>
    <xf numFmtId="3" fontId="0" fillId="12" borderId="25" xfId="0" applyNumberFormat="1" applyFill="1" applyBorder="1" applyAlignment="1">
      <alignment horizontal="left"/>
    </xf>
    <xf numFmtId="3" fontId="0" fillId="13" borderId="2" xfId="0" applyNumberFormat="1" applyFill="1" applyBorder="1" applyAlignment="1">
      <alignment horizontal="left"/>
    </xf>
    <xf numFmtId="164" fontId="0" fillId="13" borderId="46" xfId="0" applyNumberFormat="1" applyFill="1" applyBorder="1" applyAlignment="1">
      <alignment horizontal="left"/>
    </xf>
    <xf numFmtId="3" fontId="0" fillId="12" borderId="47" xfId="0" applyNumberFormat="1" applyFill="1" applyBorder="1" applyAlignment="1">
      <alignment horizontal="left"/>
    </xf>
    <xf numFmtId="3" fontId="0" fillId="12" borderId="5" xfId="0" applyNumberFormat="1" applyFill="1" applyBorder="1" applyAlignment="1">
      <alignment horizontal="left"/>
    </xf>
    <xf numFmtId="3" fontId="0" fillId="13" borderId="5" xfId="0" applyNumberFormat="1" applyFill="1" applyBorder="1" applyAlignment="1">
      <alignment horizontal="left"/>
    </xf>
    <xf numFmtId="164" fontId="0" fillId="13" borderId="10" xfId="0" applyNumberFormat="1" applyFill="1" applyBorder="1" applyAlignment="1">
      <alignment horizontal="left"/>
    </xf>
    <xf numFmtId="164" fontId="0" fillId="12" borderId="46" xfId="0" applyNumberFormat="1" applyFill="1" applyBorder="1" applyAlignment="1">
      <alignment horizontal="left"/>
    </xf>
    <xf numFmtId="3" fontId="0" fillId="11" borderId="47" xfId="0" applyNumberFormat="1" applyFill="1" applyBorder="1" applyAlignment="1">
      <alignment horizontal="left"/>
    </xf>
    <xf numFmtId="3" fontId="0" fillId="11" borderId="5" xfId="0" applyNumberFormat="1" applyFill="1" applyBorder="1" applyAlignment="1">
      <alignment horizontal="left"/>
    </xf>
    <xf numFmtId="3" fontId="3" fillId="11" borderId="25" xfId="0" applyNumberFormat="1" applyFont="1" applyFill="1" applyBorder="1" applyAlignment="1">
      <alignment horizontal="left"/>
    </xf>
    <xf numFmtId="3" fontId="3" fillId="11" borderId="2" xfId="0" applyNumberFormat="1" applyFont="1" applyFill="1" applyBorder="1" applyAlignment="1">
      <alignment horizontal="left"/>
    </xf>
    <xf numFmtId="3" fontId="3" fillId="11" borderId="23" xfId="0" applyNumberFormat="1" applyFont="1" applyFill="1" applyBorder="1" applyAlignment="1">
      <alignment horizontal="left"/>
    </xf>
    <xf numFmtId="3" fontId="3" fillId="11" borderId="3" xfId="0" applyNumberFormat="1" applyFont="1" applyFill="1" applyBorder="1" applyAlignment="1">
      <alignment horizontal="left"/>
    </xf>
    <xf numFmtId="164" fontId="3" fillId="11" borderId="12" xfId="0" applyNumberFormat="1" applyFont="1" applyFill="1" applyBorder="1" applyAlignment="1">
      <alignment horizontal="left"/>
    </xf>
    <xf numFmtId="0" fontId="3" fillId="11" borderId="25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0" fillId="11" borderId="14" xfId="0" applyFill="1" applyBorder="1"/>
    <xf numFmtId="3" fontId="3" fillId="11" borderId="47" xfId="0" applyNumberFormat="1" applyFont="1" applyFill="1" applyBorder="1" applyAlignment="1">
      <alignment horizontal="left"/>
    </xf>
    <xf numFmtId="3" fontId="3" fillId="11" borderId="5" xfId="0" applyNumberFormat="1" applyFont="1" applyFill="1" applyBorder="1" applyAlignment="1">
      <alignment horizontal="left"/>
    </xf>
    <xf numFmtId="3" fontId="0" fillId="12" borderId="22" xfId="0" applyNumberFormat="1" applyFill="1" applyBorder="1" applyAlignment="1">
      <alignment horizontal="left"/>
    </xf>
    <xf numFmtId="3" fontId="0" fillId="12" borderId="9" xfId="0" applyNumberFormat="1" applyFill="1" applyBorder="1" applyAlignment="1">
      <alignment horizontal="left"/>
    </xf>
    <xf numFmtId="164" fontId="0" fillId="12" borderId="10" xfId="0" applyNumberFormat="1" applyFill="1" applyBorder="1" applyAlignment="1">
      <alignment horizontal="left"/>
    </xf>
    <xf numFmtId="3" fontId="0" fillId="15" borderId="6" xfId="0" applyNumberFormat="1" applyFill="1" applyBorder="1" applyAlignment="1">
      <alignment horizontal="left"/>
    </xf>
    <xf numFmtId="3" fontId="0" fillId="15" borderId="44" xfId="0" applyNumberFormat="1" applyFill="1" applyBorder="1" applyAlignment="1">
      <alignment horizontal="left"/>
    </xf>
    <xf numFmtId="3" fontId="0" fillId="13" borderId="9" xfId="0" applyNumberForma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6" fillId="0" borderId="30" xfId="0" applyFont="1" applyFill="1" applyBorder="1"/>
    <xf numFmtId="164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 vertical="top"/>
    </xf>
    <xf numFmtId="0" fontId="2" fillId="0" borderId="0" xfId="0" applyFont="1" applyFill="1"/>
    <xf numFmtId="0" fontId="0" fillId="0" borderId="0" xfId="0" applyFill="1" applyAlignment="1">
      <alignment horizontal="left" vertical="top"/>
    </xf>
    <xf numFmtId="3" fontId="0" fillId="0" borderId="1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9" fontId="0" fillId="0" borderId="0" xfId="0" applyNumberFormat="1" applyFill="1"/>
    <xf numFmtId="0" fontId="10" fillId="0" borderId="0" xfId="0" applyFont="1" applyFill="1"/>
    <xf numFmtId="3" fontId="0" fillId="16" borderId="25" xfId="0" applyNumberFormat="1" applyFill="1" applyBorder="1" applyAlignment="1">
      <alignment horizontal="left"/>
    </xf>
    <xf numFmtId="3" fontId="0" fillId="16" borderId="2" xfId="0" applyNumberFormat="1" applyFill="1" applyBorder="1" applyAlignment="1">
      <alignment horizontal="left"/>
    </xf>
    <xf numFmtId="0" fontId="0" fillId="16" borderId="26" xfId="0" applyFill="1" applyBorder="1"/>
    <xf numFmtId="0" fontId="0" fillId="16" borderId="14" xfId="0" applyFill="1" applyBorder="1"/>
    <xf numFmtId="3" fontId="3" fillId="10" borderId="25" xfId="0" applyNumberFormat="1" applyFont="1" applyFill="1" applyBorder="1" applyAlignment="1">
      <alignment horizontal="left"/>
    </xf>
    <xf numFmtId="3" fontId="3" fillId="10" borderId="2" xfId="0" applyNumberFormat="1" applyFont="1" applyFill="1" applyBorder="1" applyAlignment="1">
      <alignment horizontal="left"/>
    </xf>
    <xf numFmtId="3" fontId="3" fillId="10" borderId="47" xfId="0" applyNumberFormat="1" applyFont="1" applyFill="1" applyBorder="1" applyAlignment="1">
      <alignment horizontal="left"/>
    </xf>
    <xf numFmtId="3" fontId="3" fillId="10" borderId="5" xfId="0" applyNumberFormat="1" applyFont="1" applyFill="1" applyBorder="1" applyAlignment="1">
      <alignment horizontal="left"/>
    </xf>
    <xf numFmtId="3" fontId="0" fillId="16" borderId="25" xfId="1" applyNumberFormat="1" applyFont="1" applyFill="1" applyBorder="1" applyAlignment="1">
      <alignment horizontal="left"/>
    </xf>
    <xf numFmtId="2" fontId="0" fillId="17" borderId="2" xfId="0" applyNumberFormat="1" applyFill="1" applyBorder="1"/>
    <xf numFmtId="0" fontId="0" fillId="17" borderId="23" xfId="0" applyFill="1" applyBorder="1"/>
    <xf numFmtId="0" fontId="0" fillId="17" borderId="3" xfId="0" applyFill="1" applyBorder="1"/>
    <xf numFmtId="0" fontId="0" fillId="17" borderId="2" xfId="0" applyFill="1" applyBorder="1"/>
    <xf numFmtId="3" fontId="0" fillId="4" borderId="25" xfId="1" applyNumberFormat="1" applyFont="1" applyFill="1" applyBorder="1" applyAlignment="1">
      <alignment horizontal="left"/>
    </xf>
    <xf numFmtId="2" fontId="0" fillId="0" borderId="64" xfId="0" applyNumberFormat="1" applyFill="1" applyBorder="1" applyAlignment="1">
      <alignment horizontal="left"/>
    </xf>
    <xf numFmtId="164" fontId="0" fillId="0" borderId="24" xfId="0" applyNumberFormat="1" applyFill="1" applyBorder="1" applyAlignment="1">
      <alignment horizontal="left"/>
    </xf>
    <xf numFmtId="3" fontId="0" fillId="0" borderId="42" xfId="0" applyNumberFormat="1" applyFill="1" applyBorder="1" applyAlignment="1">
      <alignment horizontal="left"/>
    </xf>
    <xf numFmtId="3" fontId="0" fillId="0" borderId="6" xfId="0" applyNumberFormat="1" applyFill="1" applyBorder="1" applyAlignment="1">
      <alignment horizontal="left"/>
    </xf>
    <xf numFmtId="3" fontId="0" fillId="0" borderId="44" xfId="0" applyNumberFormat="1" applyFill="1" applyBorder="1" applyAlignment="1">
      <alignment horizontal="left"/>
    </xf>
    <xf numFmtId="2" fontId="0" fillId="0" borderId="26" xfId="0" applyNumberFormat="1" applyFill="1" applyBorder="1" applyAlignment="1">
      <alignment horizontal="left"/>
    </xf>
    <xf numFmtId="2" fontId="0" fillId="0" borderId="57" xfId="0" applyNumberFormat="1" applyFill="1" applyBorder="1" applyAlignment="1">
      <alignment horizontal="left"/>
    </xf>
    <xf numFmtId="2" fontId="0" fillId="0" borderId="14" xfId="0" applyNumberFormat="1" applyFill="1" applyBorder="1" applyAlignment="1">
      <alignment horizontal="left"/>
    </xf>
    <xf numFmtId="164" fontId="0" fillId="0" borderId="15" xfId="0" applyNumberFormat="1" applyFill="1" applyBorder="1" applyAlignment="1">
      <alignment horizontal="left"/>
    </xf>
    <xf numFmtId="3" fontId="0" fillId="0" borderId="25" xfId="1" applyNumberFormat="1" applyFont="1" applyFill="1" applyBorder="1" applyAlignment="1">
      <alignment horizontal="left"/>
    </xf>
    <xf numFmtId="164" fontId="3" fillId="13" borderId="46" xfId="0" applyNumberFormat="1" applyFont="1" applyFill="1" applyBorder="1" applyAlignment="1">
      <alignment horizontal="left"/>
    </xf>
    <xf numFmtId="0" fontId="3" fillId="13" borderId="12" xfId="0" applyFont="1" applyFill="1" applyBorder="1"/>
    <xf numFmtId="0" fontId="0" fillId="13" borderId="12" xfId="0" applyFill="1" applyBorder="1"/>
    <xf numFmtId="0" fontId="0" fillId="13" borderId="24" xfId="0" applyFill="1" applyBorder="1"/>
    <xf numFmtId="0" fontId="0" fillId="13" borderId="15" xfId="0" applyFill="1" applyBorder="1"/>
    <xf numFmtId="10" fontId="3" fillId="18" borderId="25" xfId="1" applyNumberFormat="1" applyFont="1" applyFill="1" applyBorder="1" applyAlignment="1">
      <alignment horizontal="left"/>
    </xf>
    <xf numFmtId="10" fontId="3" fillId="18" borderId="2" xfId="0" applyNumberFormat="1" applyFont="1" applyFill="1" applyBorder="1" applyAlignment="1">
      <alignment horizontal="left"/>
    </xf>
    <xf numFmtId="0" fontId="3" fillId="13" borderId="12" xfId="0" applyFont="1" applyFill="1" applyBorder="1" applyAlignment="1">
      <alignment horizontal="left"/>
    </xf>
    <xf numFmtId="164" fontId="3" fillId="13" borderId="12" xfId="1" applyNumberFormat="1" applyFont="1" applyFill="1" applyBorder="1" applyAlignment="1">
      <alignment horizontal="left"/>
    </xf>
    <xf numFmtId="2" fontId="0" fillId="13" borderId="24" xfId="0" applyNumberFormat="1" applyFill="1" applyBorder="1"/>
    <xf numFmtId="10" fontId="0" fillId="18" borderId="25" xfId="1" applyNumberFormat="1" applyFont="1" applyFill="1" applyBorder="1" applyAlignment="1">
      <alignment horizontal="left"/>
    </xf>
    <xf numFmtId="10" fontId="0" fillId="18" borderId="2" xfId="0" applyNumberFormat="1" applyFill="1" applyBorder="1" applyAlignment="1">
      <alignment horizontal="left"/>
    </xf>
    <xf numFmtId="0" fontId="0" fillId="10" borderId="26" xfId="0" applyFill="1" applyBorder="1"/>
    <xf numFmtId="0" fontId="0" fillId="10" borderId="14" xfId="0" applyFill="1" applyBorder="1"/>
    <xf numFmtId="0" fontId="0" fillId="10" borderId="23" xfId="0" applyFill="1" applyBorder="1"/>
    <xf numFmtId="0" fontId="0" fillId="10" borderId="3" xfId="0" applyFill="1" applyBorder="1"/>
    <xf numFmtId="0" fontId="0" fillId="10" borderId="2" xfId="0" applyFill="1" applyBorder="1"/>
    <xf numFmtId="2" fontId="0" fillId="18" borderId="2" xfId="0" applyNumberFormat="1" applyFill="1" applyBorder="1" applyAlignment="1">
      <alignment horizontal="left"/>
    </xf>
    <xf numFmtId="0" fontId="0" fillId="18" borderId="24" xfId="0" applyFill="1" applyBorder="1"/>
    <xf numFmtId="3" fontId="0" fillId="18" borderId="25" xfId="1" applyNumberFormat="1" applyFont="1" applyFill="1" applyBorder="1" applyAlignment="1">
      <alignment horizontal="left"/>
    </xf>
    <xf numFmtId="3" fontId="0" fillId="18" borderId="2" xfId="0" applyNumberFormat="1" applyFill="1" applyBorder="1" applyAlignment="1">
      <alignment horizontal="left"/>
    </xf>
    <xf numFmtId="0" fontId="0" fillId="12" borderId="23" xfId="0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26" xfId="0" applyFill="1" applyBorder="1"/>
    <xf numFmtId="0" fontId="0" fillId="12" borderId="14" xfId="0" applyFill="1" applyBorder="1"/>
    <xf numFmtId="165" fontId="0" fillId="0" borderId="2" xfId="0" applyNumberForma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65" fontId="0" fillId="0" borderId="25" xfId="1" applyNumberFormat="1" applyFont="1" applyFill="1" applyBorder="1" applyAlignment="1">
      <alignment horizontal="left"/>
    </xf>
    <xf numFmtId="165" fontId="0" fillId="16" borderId="26" xfId="0" applyNumberFormat="1" applyFill="1" applyBorder="1"/>
    <xf numFmtId="165" fontId="0" fillId="16" borderId="14" xfId="0" applyNumberFormat="1" applyFill="1" applyBorder="1"/>
    <xf numFmtId="3" fontId="0" fillId="16" borderId="3" xfId="0" applyNumberFormat="1" applyFill="1" applyBorder="1" applyAlignment="1">
      <alignment horizontal="left"/>
    </xf>
    <xf numFmtId="3" fontId="0" fillId="16" borderId="23" xfId="0" applyNumberFormat="1" applyFill="1" applyBorder="1" applyAlignment="1">
      <alignment horizontal="left"/>
    </xf>
    <xf numFmtId="166" fontId="0" fillId="4" borderId="25" xfId="0" applyNumberFormat="1" applyFill="1" applyBorder="1" applyAlignment="1">
      <alignment horizontal="left"/>
    </xf>
    <xf numFmtId="166" fontId="0" fillId="4" borderId="2" xfId="0" applyNumberFormat="1" applyFill="1" applyBorder="1" applyAlignment="1">
      <alignment horizontal="left"/>
    </xf>
    <xf numFmtId="1" fontId="0" fillId="4" borderId="22" xfId="0" applyNumberFormat="1" applyFill="1" applyBorder="1" applyAlignment="1">
      <alignment horizontal="left"/>
    </xf>
    <xf numFmtId="1" fontId="0" fillId="4" borderId="9" xfId="0" applyNumberFormat="1" applyFill="1" applyBorder="1" applyAlignment="1">
      <alignment horizontal="left"/>
    </xf>
    <xf numFmtId="1" fontId="0" fillId="4" borderId="25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166" fontId="0" fillId="4" borderId="26" xfId="0" applyNumberFormat="1" applyFill="1" applyBorder="1" applyAlignment="1">
      <alignment horizontal="left"/>
    </xf>
    <xf numFmtId="166" fontId="0" fillId="4" borderId="14" xfId="0" applyNumberFormat="1" applyFill="1" applyBorder="1" applyAlignment="1">
      <alignment horizontal="left"/>
    </xf>
    <xf numFmtId="2" fontId="0" fillId="12" borderId="22" xfId="0" applyNumberFormat="1" applyFill="1" applyBorder="1"/>
    <xf numFmtId="2" fontId="0" fillId="12" borderId="9" xfId="0" applyNumberFormat="1" applyFill="1" applyBorder="1"/>
    <xf numFmtId="2" fontId="0" fillId="18" borderId="9" xfId="0" applyNumberFormat="1" applyFill="1" applyBorder="1"/>
    <xf numFmtId="2" fontId="0" fillId="18" borderId="10" xfId="0" applyNumberFormat="1" applyFill="1" applyBorder="1" applyAlignment="1">
      <alignment horizontal="left"/>
    </xf>
    <xf numFmtId="2" fontId="0" fillId="12" borderId="25" xfId="0" applyNumberFormat="1" applyFill="1" applyBorder="1"/>
    <xf numFmtId="2" fontId="0" fillId="12" borderId="2" xfId="0" applyNumberFormat="1" applyFill="1" applyBorder="1"/>
    <xf numFmtId="2" fontId="0" fillId="18" borderId="2" xfId="0" applyNumberFormat="1" applyFill="1" applyBorder="1"/>
    <xf numFmtId="2" fontId="0" fillId="18" borderId="12" xfId="0" applyNumberFormat="1" applyFill="1" applyBorder="1" applyAlignment="1">
      <alignment horizontal="left"/>
    </xf>
    <xf numFmtId="2" fontId="0" fillId="12" borderId="26" xfId="0" applyNumberFormat="1" applyFill="1" applyBorder="1"/>
    <xf numFmtId="2" fontId="0" fillId="12" borderId="14" xfId="0" applyNumberFormat="1" applyFill="1" applyBorder="1"/>
    <xf numFmtId="2" fontId="0" fillId="18" borderId="14" xfId="0" applyNumberFormat="1" applyFill="1" applyBorder="1"/>
    <xf numFmtId="2" fontId="0" fillId="18" borderId="15" xfId="0" applyNumberFormat="1" applyFill="1" applyBorder="1" applyAlignment="1">
      <alignment horizontal="left"/>
    </xf>
    <xf numFmtId="10" fontId="0" fillId="12" borderId="22" xfId="0" applyNumberFormat="1" applyFill="1" applyBorder="1"/>
    <xf numFmtId="10" fontId="0" fillId="12" borderId="9" xfId="0" applyNumberFormat="1" applyFill="1" applyBorder="1"/>
    <xf numFmtId="0" fontId="0" fillId="18" borderId="9" xfId="0" applyFill="1" applyBorder="1"/>
    <xf numFmtId="164" fontId="0" fillId="18" borderId="10" xfId="0" applyNumberFormat="1" applyFill="1" applyBorder="1" applyAlignment="1">
      <alignment horizontal="left"/>
    </xf>
    <xf numFmtId="0" fontId="0" fillId="12" borderId="25" xfId="0" applyFill="1" applyBorder="1"/>
    <xf numFmtId="0" fontId="0" fillId="18" borderId="2" xfId="0" applyFill="1" applyBorder="1"/>
    <xf numFmtId="164" fontId="0" fillId="18" borderId="12" xfId="0" applyNumberFormat="1" applyFill="1" applyBorder="1" applyAlignment="1">
      <alignment horizontal="left"/>
    </xf>
    <xf numFmtId="10" fontId="0" fillId="12" borderId="25" xfId="0" applyNumberFormat="1" applyFill="1" applyBorder="1"/>
    <xf numFmtId="10" fontId="0" fillId="12" borderId="2" xfId="0" applyNumberFormat="1" applyFill="1" applyBorder="1"/>
    <xf numFmtId="0" fontId="0" fillId="18" borderId="14" xfId="0" applyFill="1" applyBorder="1"/>
    <xf numFmtId="164" fontId="0" fillId="18" borderId="15" xfId="0" applyNumberFormat="1" applyFill="1" applyBorder="1" applyAlignment="1">
      <alignment horizontal="left"/>
    </xf>
    <xf numFmtId="3" fontId="0" fillId="13" borderId="45" xfId="0" applyNumberFormat="1" applyFill="1" applyBorder="1" applyAlignment="1">
      <alignment horizontal="left"/>
    </xf>
    <xf numFmtId="3" fontId="0" fillId="19" borderId="2" xfId="0" applyNumberFormat="1" applyFill="1" applyBorder="1" applyAlignment="1">
      <alignment horizontal="left"/>
    </xf>
    <xf numFmtId="0" fontId="2" fillId="9" borderId="59" xfId="0" applyFont="1" applyFill="1" applyBorder="1" applyAlignment="1">
      <alignment horizontal="center"/>
    </xf>
    <xf numFmtId="0" fontId="2" fillId="8" borderId="59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8" borderId="61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center"/>
    </xf>
    <xf numFmtId="0" fontId="2" fillId="7" borderId="61" xfId="0" applyFont="1" applyFill="1" applyBorder="1" applyAlignment="1">
      <alignment horizontal="center"/>
    </xf>
    <xf numFmtId="0" fontId="2" fillId="9" borderId="6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3" fontId="0" fillId="3" borderId="6" xfId="0" quotePrefix="1" applyNumberFormat="1" applyFill="1" applyBorder="1" applyAlignment="1">
      <alignment horizontal="center"/>
    </xf>
    <xf numFmtId="3" fontId="0" fillId="3" borderId="42" xfId="0" quotePrefix="1" applyNumberFormat="1" applyFill="1" applyBorder="1" applyAlignment="1">
      <alignment horizontal="center"/>
    </xf>
    <xf numFmtId="3" fontId="0" fillId="3" borderId="40" xfId="0" quotePrefix="1" applyNumberForma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4" borderId="0" xfId="0" applyFill="1" applyAlignment="1">
      <alignment horizontal="left"/>
    </xf>
    <xf numFmtId="0" fontId="4" fillId="0" borderId="30" xfId="0" applyFont="1" applyBorder="1" applyAlignment="1">
      <alignment horizont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0" fillId="3" borderId="6" xfId="0" applyNumberFormat="1" applyFill="1" applyBorder="1" applyAlignment="1">
      <alignment horizontal="center"/>
    </xf>
    <xf numFmtId="3" fontId="0" fillId="3" borderId="42" xfId="0" applyNumberFormat="1" applyFill="1" applyBorder="1" applyAlignment="1">
      <alignment horizontal="center"/>
    </xf>
    <xf numFmtId="3" fontId="0" fillId="3" borderId="40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13" borderId="6" xfId="0" applyNumberForma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13" borderId="40" xfId="0" applyNumberForma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2" fontId="0" fillId="0" borderId="8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3" fillId="0" borderId="24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2" fillId="0" borderId="9" xfId="0" applyFont="1" applyBorder="1"/>
    <xf numFmtId="0" fontId="2" fillId="0" borderId="2" xfId="0" applyFont="1" applyBorder="1"/>
    <xf numFmtId="0" fontId="0" fillId="0" borderId="9" xfId="0" applyBorder="1"/>
    <xf numFmtId="0" fontId="0" fillId="0" borderId="2" xfId="0" applyBorder="1"/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4" xfId="0" applyFont="1" applyBorder="1"/>
    <xf numFmtId="0" fontId="0" fillId="0" borderId="14" xfId="0" applyBorder="1"/>
    <xf numFmtId="0" fontId="0" fillId="0" borderId="7" xfId="0" applyBorder="1"/>
    <xf numFmtId="0" fontId="0" fillId="0" borderId="21" xfId="0" applyBorder="1"/>
    <xf numFmtId="0" fontId="6" fillId="0" borderId="1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3" fontId="0" fillId="13" borderId="6" xfId="0" quotePrefix="1" applyNumberFormat="1" applyFill="1" applyBorder="1" applyAlignment="1">
      <alignment horizontal="center"/>
    </xf>
    <xf numFmtId="3" fontId="0" fillId="13" borderId="42" xfId="0" quotePrefix="1" applyNumberFormat="1" applyFill="1" applyBorder="1" applyAlignment="1">
      <alignment horizontal="center"/>
    </xf>
    <xf numFmtId="3" fontId="0" fillId="13" borderId="40" xfId="0" quotePrefix="1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6" fillId="0" borderId="9" xfId="0" applyFont="1" applyFill="1" applyBorder="1"/>
    <xf numFmtId="0" fontId="6" fillId="0" borderId="2" xfId="0" applyFont="1" applyFill="1" applyBorder="1"/>
    <xf numFmtId="0" fontId="3" fillId="0" borderId="9" xfId="0" applyFont="1" applyFill="1" applyBorder="1"/>
    <xf numFmtId="0" fontId="3" fillId="0" borderId="2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6" fillId="0" borderId="14" xfId="0" applyFont="1" applyFill="1" applyBorder="1"/>
    <xf numFmtId="0" fontId="3" fillId="0" borderId="14" xfId="0" applyFont="1" applyFill="1" applyBorder="1"/>
    <xf numFmtId="0" fontId="3" fillId="0" borderId="7" xfId="0" applyFont="1" applyFill="1" applyBorder="1"/>
    <xf numFmtId="0" fontId="3" fillId="0" borderId="21" xfId="0" applyFont="1" applyFill="1" applyBorder="1"/>
    <xf numFmtId="0" fontId="6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9" fontId="0" fillId="0" borderId="0" xfId="1" applyFont="1" applyAlignment="1">
      <alignment horizontal="left"/>
    </xf>
    <xf numFmtId="0" fontId="2" fillId="9" borderId="68" xfId="0" applyFont="1" applyFill="1" applyBorder="1" applyAlignment="1">
      <alignment horizontal="center"/>
    </xf>
    <xf numFmtId="0" fontId="2" fillId="9" borderId="69" xfId="0" applyFont="1" applyFill="1" applyBorder="1" applyAlignment="1">
      <alignment horizontal="center"/>
    </xf>
    <xf numFmtId="0" fontId="0" fillId="8" borderId="70" xfId="0" applyFill="1" applyBorder="1"/>
    <xf numFmtId="0" fontId="0" fillId="8" borderId="64" xfId="0" applyFill="1" applyBorder="1"/>
    <xf numFmtId="0" fontId="0" fillId="8" borderId="71" xfId="0" applyFill="1" applyBorder="1"/>
    <xf numFmtId="0" fontId="0" fillId="5" borderId="70" xfId="0" applyFill="1" applyBorder="1"/>
    <xf numFmtId="0" fontId="0" fillId="5" borderId="64" xfId="0" applyFill="1" applyBorder="1"/>
    <xf numFmtId="0" fontId="0" fillId="5" borderId="71" xfId="0" applyFill="1" applyBorder="1"/>
    <xf numFmtId="0" fontId="0" fillId="7" borderId="70" xfId="0" applyFill="1" applyBorder="1"/>
    <xf numFmtId="0" fontId="0" fillId="7" borderId="64" xfId="0" applyFill="1" applyBorder="1"/>
    <xf numFmtId="0" fontId="0" fillId="7" borderId="71" xfId="0" applyFill="1" applyBorder="1"/>
  </cellXfs>
  <cellStyles count="3">
    <cellStyle name="Hyperlänk" xfId="2" builtinId="8"/>
    <cellStyle name="Normal" xfId="0" builtinId="0"/>
    <cellStyle name="Procent" xfId="1" builtinId="5"/>
  </cellStyles>
  <dxfs count="5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A66BD4-63BC-4E15-9A51-5E8727B28A75}" name="Tabell2" displayName="Tabell2" ref="A3:AG296" headerRowCount="0" totalsRowShown="0" headerRowDxfId="26" tableBorderDxfId="53">
  <tableColumns count="33">
    <tableColumn id="1" xr3:uid="{506696AC-F144-4182-A966-F83575B1AFBD}" name="Kolumn1"/>
    <tableColumn id="2" xr3:uid="{AE02DAFC-B6BC-46F2-9A67-A815D6CDADA2}" name="Kolumn2"/>
    <tableColumn id="3" xr3:uid="{8470C32E-BCE1-4F6E-B37C-8C1BB947B7D5}" name="Kolumn3"/>
    <tableColumn id="4" xr3:uid="{A2649872-5612-44AD-AB24-1FCE977E5512}" name="Kolumn4"/>
    <tableColumn id="5" xr3:uid="{765FE3EB-79B3-414E-BC79-1175D60E8818}" name="Kolumn5"/>
    <tableColumn id="6" xr3:uid="{CD714073-386B-49ED-A417-770B31BB0EA3}" name="Kolumn6"/>
    <tableColumn id="7" xr3:uid="{6962DFA2-9E3D-42EB-A993-3B3FF771BAB1}" name="Kolumn7"/>
    <tableColumn id="8" xr3:uid="{FFE15967-9683-413B-A425-D4F7927A88E7}" name="Kolumn8" headerRowDxfId="0" dataDxfId="52"/>
    <tableColumn id="9" xr3:uid="{5FE94B56-8A44-4951-B3CD-A71E95AA8DE2}" name="Kolumn9" headerRowDxfId="1" dataDxfId="51"/>
    <tableColumn id="10" xr3:uid="{5232B131-D540-45A2-B545-5D3787AFDD79}" name="Kolumn10" headerRowDxfId="2" dataDxfId="50"/>
    <tableColumn id="11" xr3:uid="{E06A565A-FFF1-4A37-8E4F-CC04C1257776}" name="Kolumn11" headerRowDxfId="3" dataDxfId="49"/>
    <tableColumn id="12" xr3:uid="{43C46253-C27C-4510-B480-8DC96BBBB6BB}" name="Kolumn12" headerRowDxfId="4" dataDxfId="48"/>
    <tableColumn id="13" xr3:uid="{04F289A3-89F9-4A3A-B44C-05015228D4BE}" name="Kolumn13" headerRowDxfId="5" dataDxfId="47"/>
    <tableColumn id="14" xr3:uid="{A8E21248-78DC-4786-A83C-F7F4DC80720A}" name="Kolumn14" headerRowDxfId="6" dataDxfId="46"/>
    <tableColumn id="15" xr3:uid="{9DA2C0FA-8EA3-41E6-9CFE-46ACF19C78EE}" name="Kolumn15" headerRowDxfId="7" dataDxfId="45"/>
    <tableColumn id="16" xr3:uid="{68CCBE60-935D-42C8-B499-2DEA9D96B510}" name="Kolumn16" headerRowDxfId="8" dataDxfId="44"/>
    <tableColumn id="17" xr3:uid="{9237E4CE-26DF-4716-8A14-7A7E32D4B1A9}" name="Kolumn17" headerRowDxfId="9" dataDxfId="43"/>
    <tableColumn id="18" xr3:uid="{A93DF00C-8A67-428A-BD33-67AA7F266642}" name="Kolumn18" headerRowDxfId="10" dataDxfId="42"/>
    <tableColumn id="19" xr3:uid="{ACDC6D87-86EA-4D49-AC0E-F3267146459E}" name="Kolumn19" headerRowDxfId="11" dataDxfId="41"/>
    <tableColumn id="20" xr3:uid="{E176D1A5-4298-496C-9F73-8FD8F59D9BCB}" name="Kolumn20" headerRowDxfId="12" dataDxfId="40"/>
    <tableColumn id="21" xr3:uid="{52541017-AEAA-493E-8DC4-89D972259965}" name="Kolumn21" headerRowDxfId="13" dataDxfId="39"/>
    <tableColumn id="22" xr3:uid="{85A4F7E0-BDD5-4F27-B449-E8A972326312}" name="Kolumn22" headerRowDxfId="14" dataDxfId="38"/>
    <tableColumn id="23" xr3:uid="{84EBA0BA-6B00-46CE-A2FA-F9EE0AC14694}" name="Kolumn23" headerRowDxfId="15" dataDxfId="37"/>
    <tableColumn id="24" xr3:uid="{FB0DD05E-CA88-42F2-8EF5-F4D190617C11}" name="Kolumn24" headerRowDxfId="16" dataDxfId="36"/>
    <tableColumn id="25" xr3:uid="{D34C962E-2EF8-41FA-8092-323181B4D54E}" name="Kolumn25" headerRowDxfId="17" dataDxfId="35"/>
    <tableColumn id="26" xr3:uid="{316FE92D-F1C9-4CFF-AF4F-89DAEA67519B}" name="Kolumn26" headerRowDxfId="18" dataDxfId="34"/>
    <tableColumn id="27" xr3:uid="{A95D04CA-33C1-4187-B093-A5E801C99468}" name="Kolumn27" headerRowDxfId="19" dataDxfId="33"/>
    <tableColumn id="28" xr3:uid="{2994F921-AB3C-448C-8E70-BA987D43DAB7}" name="Kolumn28" headerRowDxfId="20" dataDxfId="32"/>
    <tableColumn id="29" xr3:uid="{F62BE7BC-BE77-4D79-A94F-54D21745244B}" name="Kolumn29" headerRowDxfId="21" dataDxfId="31"/>
    <tableColumn id="30" xr3:uid="{5E31559C-8588-45B3-B48B-DB6C9978498D}" name="Kolumn30" headerRowDxfId="22" dataDxfId="30"/>
    <tableColumn id="31" xr3:uid="{A178A559-2F6C-446D-A557-7FB2A1881E81}" name="Kolumn31" headerRowDxfId="23" dataDxfId="29"/>
    <tableColumn id="32" xr3:uid="{28F00716-FD3C-4C27-9930-2B343751A4A2}" name="Kolumn32" headerRowDxfId="24" dataDxfId="28"/>
    <tableColumn id="33" xr3:uid="{067B596F-91A0-46DA-AF29-FECE8965AD0A}" name="Kolumn33" headerRowDxfId="25" dataDxfId="2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DC0F-37C0-45E4-A932-03C4E9162F8F}">
  <sheetPr published="0"/>
  <dimension ref="A1:AG296"/>
  <sheetViews>
    <sheetView showGridLines="0" zoomScale="85" zoomScaleNormal="85" workbookViewId="0">
      <selection activeCell="C42" sqref="C42"/>
    </sheetView>
  </sheetViews>
  <sheetFormatPr defaultRowHeight="15" x14ac:dyDescent="0.25"/>
  <cols>
    <col min="1" max="2" width="11" customWidth="1"/>
    <col min="3" max="3" width="24.85546875" bestFit="1" customWidth="1"/>
    <col min="4" max="4" width="16.7109375" bestFit="1" customWidth="1"/>
    <col min="5" max="9" width="11" customWidth="1"/>
    <col min="10" max="10" width="12" customWidth="1"/>
    <col min="11" max="11" width="13.28515625" bestFit="1" customWidth="1"/>
    <col min="12" max="13" width="12" customWidth="1"/>
    <col min="14" max="14" width="12" bestFit="1" customWidth="1"/>
    <col min="15" max="15" width="12" customWidth="1"/>
    <col min="16" max="17" width="12" bestFit="1" customWidth="1"/>
    <col min="18" max="18" width="12" customWidth="1"/>
    <col min="19" max="19" width="12" bestFit="1" customWidth="1"/>
    <col min="20" max="20" width="15.28515625" bestFit="1" customWidth="1"/>
    <col min="21" max="21" width="12" bestFit="1" customWidth="1"/>
    <col min="22" max="23" width="12" customWidth="1"/>
    <col min="24" max="24" width="12" bestFit="1" customWidth="1"/>
    <col min="25" max="25" width="12" customWidth="1"/>
    <col min="26" max="27" width="12" bestFit="1" customWidth="1"/>
    <col min="28" max="28" width="12" customWidth="1"/>
    <col min="29" max="29" width="12" bestFit="1" customWidth="1"/>
    <col min="30" max="30" width="15.28515625" bestFit="1" customWidth="1"/>
    <col min="31" max="31" width="12" bestFit="1" customWidth="1"/>
    <col min="32" max="33" width="12" customWidth="1"/>
  </cols>
  <sheetData>
    <row r="1" spans="1:33" x14ac:dyDescent="0.25">
      <c r="A1" s="372" t="s">
        <v>132</v>
      </c>
      <c r="B1" s="372" t="s">
        <v>131</v>
      </c>
      <c r="C1" s="372" t="s">
        <v>124</v>
      </c>
      <c r="D1" s="372" t="s">
        <v>125</v>
      </c>
      <c r="E1" s="372" t="s">
        <v>129</v>
      </c>
      <c r="F1" s="372" t="s">
        <v>126</v>
      </c>
      <c r="G1" s="362" t="s">
        <v>130</v>
      </c>
      <c r="H1" s="363" t="s">
        <v>139</v>
      </c>
      <c r="I1" s="364"/>
      <c r="J1" s="364"/>
      <c r="K1" s="364"/>
      <c r="L1" s="364"/>
      <c r="M1" s="365"/>
      <c r="N1" s="366">
        <v>2018</v>
      </c>
      <c r="O1" s="367"/>
      <c r="P1" s="367"/>
      <c r="Q1" s="367"/>
      <c r="R1" s="367"/>
      <c r="S1" s="367"/>
      <c r="T1" s="367"/>
      <c r="U1" s="367"/>
      <c r="V1" s="367"/>
      <c r="W1" s="368"/>
      <c r="X1" s="369">
        <v>2019</v>
      </c>
      <c r="Y1" s="370"/>
      <c r="Z1" s="370"/>
      <c r="AA1" s="370"/>
      <c r="AB1" s="370"/>
      <c r="AC1" s="370"/>
      <c r="AD1" s="370"/>
      <c r="AE1" s="370"/>
      <c r="AF1" s="370"/>
      <c r="AG1" s="371"/>
    </row>
    <row r="2" spans="1:33" x14ac:dyDescent="0.25">
      <c r="A2" s="532"/>
      <c r="B2" s="532"/>
      <c r="C2" s="532"/>
      <c r="D2" s="532"/>
      <c r="E2" s="532"/>
      <c r="F2" s="532"/>
      <c r="G2" s="533"/>
      <c r="H2" s="534" t="s">
        <v>133</v>
      </c>
      <c r="I2" s="535" t="s">
        <v>134</v>
      </c>
      <c r="J2" s="535" t="s">
        <v>135</v>
      </c>
      <c r="K2" s="535" t="s">
        <v>136</v>
      </c>
      <c r="L2" s="535" t="s">
        <v>137</v>
      </c>
      <c r="M2" s="536" t="s">
        <v>138</v>
      </c>
      <c r="N2" s="537" t="s">
        <v>141</v>
      </c>
      <c r="O2" s="538" t="s">
        <v>140</v>
      </c>
      <c r="P2" s="538" t="s">
        <v>147</v>
      </c>
      <c r="Q2" s="538" t="s">
        <v>148</v>
      </c>
      <c r="R2" s="538" t="s">
        <v>142</v>
      </c>
      <c r="S2" s="538" t="s">
        <v>127</v>
      </c>
      <c r="T2" s="538" t="s">
        <v>143</v>
      </c>
      <c r="U2" s="538" t="s">
        <v>128</v>
      </c>
      <c r="V2" s="538" t="s">
        <v>144</v>
      </c>
      <c r="W2" s="539" t="s">
        <v>42</v>
      </c>
      <c r="X2" s="540" t="s">
        <v>141</v>
      </c>
      <c r="Y2" s="541" t="s">
        <v>140</v>
      </c>
      <c r="Z2" s="541" t="s">
        <v>147</v>
      </c>
      <c r="AA2" s="541" t="s">
        <v>148</v>
      </c>
      <c r="AB2" s="541" t="s">
        <v>142</v>
      </c>
      <c r="AC2" s="541" t="s">
        <v>127</v>
      </c>
      <c r="AD2" s="541" t="s">
        <v>143</v>
      </c>
      <c r="AE2" s="541" t="s">
        <v>128</v>
      </c>
      <c r="AF2" s="541" t="s">
        <v>144</v>
      </c>
      <c r="AG2" s="542" t="s">
        <v>42</v>
      </c>
    </row>
    <row r="3" spans="1:33" x14ac:dyDescent="0.25">
      <c r="A3">
        <v>23986</v>
      </c>
      <c r="B3">
        <v>2103</v>
      </c>
      <c r="C3" t="s">
        <v>149</v>
      </c>
      <c r="D3" t="s">
        <v>150</v>
      </c>
      <c r="F3" t="s">
        <v>151</v>
      </c>
      <c r="H3" s="176">
        <v>0</v>
      </c>
      <c r="I3" s="176">
        <v>5230</v>
      </c>
      <c r="J3" s="176">
        <v>4630</v>
      </c>
      <c r="K3" s="176">
        <v>2781</v>
      </c>
      <c r="L3" s="176">
        <v>10</v>
      </c>
      <c r="M3" s="176">
        <v>12651</v>
      </c>
      <c r="N3" s="176">
        <v>311339.86801099981</v>
      </c>
      <c r="O3" s="176">
        <v>0</v>
      </c>
      <c r="P3" s="176">
        <v>371377.44788799994</v>
      </c>
      <c r="Q3" s="176"/>
      <c r="R3" s="176">
        <v>0</v>
      </c>
      <c r="S3" s="176">
        <v>5815.2065627912834</v>
      </c>
      <c r="T3" s="176">
        <v>0</v>
      </c>
      <c r="U3" s="176">
        <v>997.46982053668398</v>
      </c>
      <c r="V3" s="176">
        <v>0</v>
      </c>
      <c r="W3" s="176">
        <v>0</v>
      </c>
      <c r="X3" s="176">
        <v>327075.36400000029</v>
      </c>
      <c r="Y3" s="176">
        <v>0</v>
      </c>
      <c r="Z3" s="176">
        <v>343212.33474799991</v>
      </c>
      <c r="AA3" s="176"/>
      <c r="AB3" s="176">
        <v>0</v>
      </c>
      <c r="AC3" s="176">
        <v>5319.0170430397757</v>
      </c>
      <c r="AD3" s="176">
        <v>0</v>
      </c>
      <c r="AE3" s="176">
        <v>1124.3966019879081</v>
      </c>
      <c r="AF3" s="176">
        <v>0</v>
      </c>
      <c r="AG3" s="176">
        <v>0</v>
      </c>
    </row>
    <row r="4" spans="1:33" x14ac:dyDescent="0.25">
      <c r="A4">
        <v>23915</v>
      </c>
      <c r="B4">
        <v>5121</v>
      </c>
      <c r="C4" t="s">
        <v>152</v>
      </c>
      <c r="D4" t="s">
        <v>153</v>
      </c>
      <c r="F4" t="s">
        <v>151</v>
      </c>
      <c r="H4" s="176">
        <v>489</v>
      </c>
      <c r="I4" s="176">
        <v>1488</v>
      </c>
      <c r="J4" s="176">
        <v>0</v>
      </c>
      <c r="K4" s="176">
        <v>0</v>
      </c>
      <c r="L4" s="176">
        <v>0</v>
      </c>
      <c r="M4" s="176">
        <v>1977</v>
      </c>
      <c r="N4" s="176">
        <v>54887.591992000118</v>
      </c>
      <c r="O4" s="176">
        <v>0</v>
      </c>
      <c r="P4" s="176">
        <v>459692.14851900004</v>
      </c>
      <c r="Q4" s="176"/>
      <c r="R4" s="176">
        <v>0</v>
      </c>
      <c r="S4" s="176">
        <v>13922.245462781804</v>
      </c>
      <c r="T4" s="176">
        <v>0</v>
      </c>
      <c r="U4" s="176">
        <v>23563.653900000001</v>
      </c>
      <c r="V4" s="176">
        <v>0</v>
      </c>
      <c r="W4" s="176">
        <v>0</v>
      </c>
      <c r="X4" s="176">
        <v>57198</v>
      </c>
      <c r="Y4" s="176">
        <v>0</v>
      </c>
      <c r="Z4" s="176">
        <v>448523.93947600015</v>
      </c>
      <c r="AA4" s="176"/>
      <c r="AB4" s="176">
        <v>0</v>
      </c>
      <c r="AC4" s="176">
        <v>14097.175958974844</v>
      </c>
      <c r="AD4" s="176">
        <v>0</v>
      </c>
      <c r="AE4" s="176">
        <v>159.99999899999966</v>
      </c>
      <c r="AF4" s="176">
        <v>0</v>
      </c>
      <c r="AG4" s="176">
        <v>0</v>
      </c>
    </row>
    <row r="5" spans="1:33" x14ac:dyDescent="0.25">
      <c r="A5">
        <v>23920</v>
      </c>
      <c r="B5">
        <v>5126</v>
      </c>
      <c r="C5" t="s">
        <v>154</v>
      </c>
      <c r="D5" t="s">
        <v>153</v>
      </c>
      <c r="F5" t="s">
        <v>151</v>
      </c>
      <c r="H5" s="176">
        <v>86</v>
      </c>
      <c r="I5" s="176">
        <v>1408</v>
      </c>
      <c r="J5" s="176">
        <v>843</v>
      </c>
      <c r="K5" s="176">
        <v>65</v>
      </c>
      <c r="L5" s="176">
        <v>0</v>
      </c>
      <c r="M5" s="176">
        <v>2402</v>
      </c>
      <c r="N5" s="176">
        <v>65656</v>
      </c>
      <c r="O5" s="176">
        <v>0</v>
      </c>
      <c r="P5" s="176">
        <v>518648.77740999963</v>
      </c>
      <c r="Q5" s="176"/>
      <c r="R5" s="176">
        <v>0</v>
      </c>
      <c r="S5" s="176">
        <v>15736.300268006957</v>
      </c>
      <c r="T5" s="176">
        <v>0</v>
      </c>
      <c r="U5" s="176">
        <v>0</v>
      </c>
      <c r="V5" s="176">
        <v>0</v>
      </c>
      <c r="W5" s="176">
        <v>0</v>
      </c>
      <c r="X5" s="176">
        <v>39200</v>
      </c>
      <c r="Y5" s="176">
        <v>0</v>
      </c>
      <c r="Z5" s="176">
        <v>433414.086197</v>
      </c>
      <c r="AA5" s="176"/>
      <c r="AB5" s="176">
        <v>0</v>
      </c>
      <c r="AC5" s="176">
        <v>13557.342308577843</v>
      </c>
      <c r="AD5" s="176">
        <v>0</v>
      </c>
      <c r="AE5" s="176">
        <v>0</v>
      </c>
      <c r="AF5" s="176">
        <v>0</v>
      </c>
      <c r="AG5" s="176">
        <v>0</v>
      </c>
    </row>
    <row r="6" spans="1:33" x14ac:dyDescent="0.25">
      <c r="A6">
        <v>24157</v>
      </c>
      <c r="B6">
        <v>5195</v>
      </c>
      <c r="C6" t="s">
        <v>155</v>
      </c>
      <c r="D6" t="s">
        <v>153</v>
      </c>
      <c r="F6" t="s">
        <v>151</v>
      </c>
      <c r="H6" s="176">
        <v>753.06000000000006</v>
      </c>
      <c r="I6" s="176">
        <v>711.81000000000006</v>
      </c>
      <c r="J6" s="176">
        <v>82.83</v>
      </c>
      <c r="K6" s="176">
        <v>0</v>
      </c>
      <c r="L6" s="176">
        <v>66</v>
      </c>
      <c r="M6" s="176">
        <v>1613.7</v>
      </c>
      <c r="N6" s="176">
        <v>229039.59999494499</v>
      </c>
      <c r="O6" s="176">
        <v>0</v>
      </c>
      <c r="P6" s="176">
        <v>271933.70510000002</v>
      </c>
      <c r="Q6" s="176"/>
      <c r="R6" s="176">
        <v>0</v>
      </c>
      <c r="S6" s="176">
        <v>8268.8390412784138</v>
      </c>
      <c r="T6" s="176">
        <v>0</v>
      </c>
      <c r="U6" s="176">
        <v>3370.5277777777783</v>
      </c>
      <c r="V6" s="176">
        <v>0</v>
      </c>
      <c r="W6" s="176">
        <v>0</v>
      </c>
      <c r="X6" s="176">
        <v>217517.60000005539</v>
      </c>
      <c r="Y6" s="176">
        <v>0</v>
      </c>
      <c r="Z6" s="176">
        <v>260471.93989500008</v>
      </c>
      <c r="AA6" s="176"/>
      <c r="AB6" s="176">
        <v>0</v>
      </c>
      <c r="AC6" s="176">
        <v>8092.5856859028381</v>
      </c>
      <c r="AD6" s="176">
        <v>0</v>
      </c>
      <c r="AE6" s="176">
        <v>3234.0176762222218</v>
      </c>
      <c r="AF6" s="176">
        <v>0</v>
      </c>
      <c r="AG6" s="176">
        <v>0</v>
      </c>
    </row>
    <row r="7" spans="1:33" x14ac:dyDescent="0.25">
      <c r="A7">
        <v>63802</v>
      </c>
      <c r="B7">
        <v>5119</v>
      </c>
      <c r="C7" t="s">
        <v>156</v>
      </c>
      <c r="D7" t="s">
        <v>153</v>
      </c>
      <c r="F7" t="s">
        <v>151</v>
      </c>
      <c r="H7" s="176">
        <v>72.5</v>
      </c>
      <c r="I7" s="176">
        <v>1964.5</v>
      </c>
      <c r="J7" s="176">
        <v>626</v>
      </c>
      <c r="K7" s="176">
        <v>779</v>
      </c>
      <c r="L7" s="176">
        <v>0</v>
      </c>
      <c r="M7" s="176">
        <v>3442</v>
      </c>
      <c r="N7" s="176">
        <v>197081.69998899987</v>
      </c>
      <c r="O7" s="176">
        <v>0</v>
      </c>
      <c r="P7" s="176">
        <v>631487.18876699999</v>
      </c>
      <c r="Q7" s="176"/>
      <c r="R7" s="176">
        <v>0</v>
      </c>
      <c r="S7" s="176"/>
      <c r="T7" s="176">
        <v>0</v>
      </c>
      <c r="U7" s="176">
        <v>992.72076497310854</v>
      </c>
      <c r="V7" s="176">
        <v>0</v>
      </c>
      <c r="W7" s="176">
        <v>0</v>
      </c>
      <c r="X7" s="176">
        <v>190007.29999900004</v>
      </c>
      <c r="Y7" s="176">
        <v>0</v>
      </c>
      <c r="Z7" s="176">
        <v>637530.45278599998</v>
      </c>
      <c r="AA7" s="176"/>
      <c r="AB7" s="176">
        <v>0</v>
      </c>
      <c r="AC7" s="176"/>
      <c r="AD7" s="176">
        <v>0</v>
      </c>
      <c r="AE7" s="176">
        <v>969.40726672568962</v>
      </c>
      <c r="AF7" s="176">
        <v>0</v>
      </c>
      <c r="AG7" s="176">
        <v>0</v>
      </c>
    </row>
    <row r="8" spans="1:33" x14ac:dyDescent="0.25">
      <c r="A8">
        <v>23912</v>
      </c>
      <c r="B8">
        <v>5902</v>
      </c>
      <c r="C8" t="s">
        <v>157</v>
      </c>
      <c r="D8" t="s">
        <v>153</v>
      </c>
      <c r="F8" t="s">
        <v>151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/>
      <c r="O8" s="176">
        <v>0</v>
      </c>
      <c r="P8" s="176">
        <v>272824.41935700027</v>
      </c>
      <c r="Q8" s="176"/>
      <c r="R8" s="176">
        <v>0</v>
      </c>
      <c r="S8" s="176">
        <v>10518.597393</v>
      </c>
      <c r="T8" s="176">
        <v>0</v>
      </c>
      <c r="U8" s="176">
        <v>442.33333333333212</v>
      </c>
      <c r="V8" s="176">
        <v>0</v>
      </c>
      <c r="W8" s="176">
        <v>0</v>
      </c>
      <c r="X8" s="176"/>
      <c r="Y8" s="176">
        <v>0</v>
      </c>
      <c r="Z8" s="176">
        <v>287246.74559399975</v>
      </c>
      <c r="AA8" s="176"/>
      <c r="AB8" s="176">
        <v>0</v>
      </c>
      <c r="AC8" s="176">
        <v>10842.642055</v>
      </c>
      <c r="AD8" s="176">
        <v>0</v>
      </c>
      <c r="AE8" s="176">
        <v>0</v>
      </c>
      <c r="AF8" s="176">
        <v>0</v>
      </c>
      <c r="AG8" s="176">
        <v>0</v>
      </c>
    </row>
    <row r="9" spans="1:33" x14ac:dyDescent="0.25">
      <c r="A9">
        <v>23983</v>
      </c>
      <c r="B9">
        <v>2101</v>
      </c>
      <c r="C9" t="s">
        <v>158</v>
      </c>
      <c r="D9" t="s">
        <v>150</v>
      </c>
      <c r="F9" t="s">
        <v>151</v>
      </c>
      <c r="H9" s="176">
        <v>675</v>
      </c>
      <c r="I9" s="176">
        <v>385</v>
      </c>
      <c r="J9" s="176">
        <v>3721</v>
      </c>
      <c r="K9" s="176">
        <v>0</v>
      </c>
      <c r="L9" s="176">
        <v>5</v>
      </c>
      <c r="M9" s="176">
        <v>4786</v>
      </c>
      <c r="N9" s="176">
        <v>179641.90799600026</v>
      </c>
      <c r="O9" s="176">
        <v>0</v>
      </c>
      <c r="P9" s="176">
        <v>551469.83662099973</v>
      </c>
      <c r="Q9" s="176"/>
      <c r="R9" s="176">
        <v>0</v>
      </c>
      <c r="S9" s="176">
        <v>8609.4783737430334</v>
      </c>
      <c r="T9" s="176">
        <v>0</v>
      </c>
      <c r="U9" s="176">
        <v>2363.8531809999995</v>
      </c>
      <c r="V9" s="176">
        <v>0</v>
      </c>
      <c r="W9" s="176">
        <v>0</v>
      </c>
      <c r="X9" s="176">
        <v>201565.56001099991</v>
      </c>
      <c r="Y9" s="176">
        <v>0</v>
      </c>
      <c r="Z9" s="176">
        <v>573744.94241600018</v>
      </c>
      <c r="AA9" s="176"/>
      <c r="AB9" s="176">
        <v>0</v>
      </c>
      <c r="AC9" s="176">
        <v>8933.1638289510174</v>
      </c>
      <c r="AD9" s="176">
        <v>0</v>
      </c>
      <c r="AE9" s="176">
        <v>2591.1723390000016</v>
      </c>
      <c r="AF9" s="176">
        <v>0</v>
      </c>
      <c r="AG9" s="176">
        <v>0</v>
      </c>
    </row>
    <row r="10" spans="1:33" x14ac:dyDescent="0.25">
      <c r="A10">
        <v>23985</v>
      </c>
      <c r="B10">
        <v>2102</v>
      </c>
      <c r="C10" t="s">
        <v>149</v>
      </c>
      <c r="D10" t="s">
        <v>150</v>
      </c>
      <c r="F10" t="s">
        <v>151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137559.6400039997</v>
      </c>
      <c r="O10" s="176">
        <v>0</v>
      </c>
      <c r="P10" s="176">
        <v>217668.14186403574</v>
      </c>
      <c r="Q10" s="176"/>
      <c r="R10" s="176">
        <v>0</v>
      </c>
      <c r="S10" s="176">
        <v>2300.0095556555025</v>
      </c>
      <c r="T10" s="176">
        <v>0</v>
      </c>
      <c r="U10" s="176">
        <v>1008.7984570877525</v>
      </c>
      <c r="V10" s="176">
        <v>0</v>
      </c>
      <c r="W10" s="176">
        <v>0</v>
      </c>
      <c r="X10" s="176">
        <v>46642.211998000275</v>
      </c>
      <c r="Y10" s="176">
        <v>0</v>
      </c>
      <c r="Z10" s="176">
        <v>109036.30008418625</v>
      </c>
      <c r="AA10" s="176"/>
      <c r="AB10" s="176">
        <v>0</v>
      </c>
      <c r="AC10" s="176">
        <v>1129.3319115383965</v>
      </c>
      <c r="AD10" s="176">
        <v>0</v>
      </c>
      <c r="AE10" s="176">
        <v>23.834661764705743</v>
      </c>
      <c r="AF10" s="176">
        <v>0</v>
      </c>
      <c r="AG10" s="176">
        <v>0</v>
      </c>
    </row>
    <row r="11" spans="1:33" x14ac:dyDescent="0.25">
      <c r="A11">
        <v>23993</v>
      </c>
      <c r="B11">
        <v>2104</v>
      </c>
      <c r="C11" t="s">
        <v>159</v>
      </c>
      <c r="D11" t="s">
        <v>150</v>
      </c>
      <c r="F11" t="s">
        <v>151</v>
      </c>
      <c r="H11" s="176">
        <v>0</v>
      </c>
      <c r="I11" s="176">
        <v>270</v>
      </c>
      <c r="J11" s="176">
        <v>4673</v>
      </c>
      <c r="K11" s="176">
        <v>314</v>
      </c>
      <c r="L11" s="176">
        <v>12</v>
      </c>
      <c r="M11" s="176">
        <v>5269</v>
      </c>
      <c r="N11" s="176">
        <v>254049.66200799961</v>
      </c>
      <c r="O11" s="176">
        <v>0</v>
      </c>
      <c r="P11" s="176">
        <v>297375.96613299521</v>
      </c>
      <c r="Q11" s="176"/>
      <c r="R11" s="176">
        <v>0</v>
      </c>
      <c r="S11" s="176">
        <v>3151.6607714689908</v>
      </c>
      <c r="T11" s="176">
        <v>0</v>
      </c>
      <c r="U11" s="176">
        <v>1755.6643070044738</v>
      </c>
      <c r="V11" s="176">
        <v>0</v>
      </c>
      <c r="W11" s="176">
        <v>0</v>
      </c>
      <c r="X11" s="176">
        <v>221990.35600899998</v>
      </c>
      <c r="Y11" s="176">
        <v>0</v>
      </c>
      <c r="Z11" s="176">
        <v>311982.89632969163</v>
      </c>
      <c r="AA11" s="176"/>
      <c r="AB11" s="176">
        <v>0</v>
      </c>
      <c r="AC11" s="176">
        <v>3851.8461182864039</v>
      </c>
      <c r="AD11" s="176">
        <v>0</v>
      </c>
      <c r="AE11" s="176">
        <v>2053.2045454545441</v>
      </c>
      <c r="AF11" s="176">
        <v>0</v>
      </c>
      <c r="AG11" s="176">
        <v>0</v>
      </c>
    </row>
    <row r="12" spans="1:33" x14ac:dyDescent="0.25">
      <c r="A12">
        <v>23992</v>
      </c>
      <c r="B12">
        <v>2105</v>
      </c>
      <c r="C12" t="s">
        <v>160</v>
      </c>
      <c r="D12" t="s">
        <v>150</v>
      </c>
      <c r="F12" t="s">
        <v>151</v>
      </c>
      <c r="H12" s="176">
        <v>1288.1000000000001</v>
      </c>
      <c r="I12" s="176">
        <v>849.5</v>
      </c>
      <c r="J12" s="176">
        <v>0</v>
      </c>
      <c r="K12" s="176">
        <v>0</v>
      </c>
      <c r="L12" s="176">
        <v>0</v>
      </c>
      <c r="M12" s="176">
        <v>2137.6000000000004</v>
      </c>
      <c r="N12" s="176">
        <v>18772</v>
      </c>
      <c r="O12" s="176">
        <v>0</v>
      </c>
      <c r="P12" s="176">
        <v>258961.87446000008</v>
      </c>
      <c r="Q12" s="176"/>
      <c r="R12" s="176">
        <v>0</v>
      </c>
      <c r="S12" s="176">
        <v>4006.381532001993</v>
      </c>
      <c r="T12" s="176">
        <v>0</v>
      </c>
      <c r="U12" s="176">
        <v>1745.8413575479972</v>
      </c>
      <c r="V12" s="176">
        <v>0</v>
      </c>
      <c r="W12" s="176">
        <v>0</v>
      </c>
      <c r="X12" s="176">
        <v>17154</v>
      </c>
      <c r="Y12" s="176">
        <v>0</v>
      </c>
      <c r="Z12" s="176">
        <v>277109.00210999977</v>
      </c>
      <c r="AA12" s="176"/>
      <c r="AB12" s="176">
        <v>0</v>
      </c>
      <c r="AC12" s="176">
        <v>4286.2905611513652</v>
      </c>
      <c r="AD12" s="176">
        <v>0</v>
      </c>
      <c r="AE12" s="176">
        <v>1794.2685005294115</v>
      </c>
      <c r="AF12" s="176">
        <v>0</v>
      </c>
      <c r="AG12" s="176">
        <v>0</v>
      </c>
    </row>
    <row r="13" spans="1:33" x14ac:dyDescent="0.25">
      <c r="A13">
        <v>23991</v>
      </c>
      <c r="B13">
        <v>2106</v>
      </c>
      <c r="C13" t="s">
        <v>161</v>
      </c>
      <c r="D13" t="s">
        <v>150</v>
      </c>
      <c r="F13" t="s">
        <v>151</v>
      </c>
      <c r="H13" s="176">
        <v>0</v>
      </c>
      <c r="I13" s="176">
        <v>859</v>
      </c>
      <c r="J13" s="176">
        <v>4079</v>
      </c>
      <c r="K13" s="176">
        <v>10</v>
      </c>
      <c r="L13" s="176">
        <v>0</v>
      </c>
      <c r="M13" s="176">
        <v>4948</v>
      </c>
      <c r="N13" s="176">
        <v>408853.69001399959</v>
      </c>
      <c r="O13" s="176">
        <v>0</v>
      </c>
      <c r="P13" s="176">
        <v>376595.84315199964</v>
      </c>
      <c r="Q13" s="176"/>
      <c r="R13" s="176">
        <v>0</v>
      </c>
      <c r="S13" s="176">
        <v>3973.4670397124319</v>
      </c>
      <c r="T13" s="176">
        <v>0</v>
      </c>
      <c r="U13" s="176">
        <v>2017.7782767144054</v>
      </c>
      <c r="V13" s="176">
        <v>0</v>
      </c>
      <c r="W13" s="176">
        <v>0</v>
      </c>
      <c r="X13" s="176">
        <v>381752.95402399893</v>
      </c>
      <c r="Y13" s="176">
        <v>0</v>
      </c>
      <c r="Z13" s="176">
        <v>416485.04865999892</v>
      </c>
      <c r="AA13" s="176"/>
      <c r="AB13" s="176">
        <v>0</v>
      </c>
      <c r="AC13" s="176">
        <v>8451.0709009978054</v>
      </c>
      <c r="AD13" s="176">
        <v>0</v>
      </c>
      <c r="AE13" s="176">
        <v>2077.9524397773966</v>
      </c>
      <c r="AF13" s="176">
        <v>0</v>
      </c>
      <c r="AG13" s="176">
        <v>0</v>
      </c>
    </row>
    <row r="14" spans="1:33" x14ac:dyDescent="0.25">
      <c r="A14">
        <v>23990</v>
      </c>
      <c r="B14">
        <v>2107</v>
      </c>
      <c r="C14" t="s">
        <v>162</v>
      </c>
      <c r="D14" t="s">
        <v>150</v>
      </c>
      <c r="F14" t="s">
        <v>151</v>
      </c>
      <c r="H14" s="176">
        <v>0</v>
      </c>
      <c r="I14" s="176">
        <v>0</v>
      </c>
      <c r="J14" s="176">
        <v>7685.4</v>
      </c>
      <c r="K14" s="176">
        <v>530.09999999999991</v>
      </c>
      <c r="L14" s="176">
        <v>1543.5</v>
      </c>
      <c r="M14" s="176">
        <v>9759</v>
      </c>
      <c r="N14" s="176">
        <v>220725.35399099952</v>
      </c>
      <c r="O14" s="176">
        <v>0</v>
      </c>
      <c r="P14" s="176">
        <v>748738.26466299966</v>
      </c>
      <c r="Q14" s="176"/>
      <c r="R14" s="176">
        <v>0</v>
      </c>
      <c r="S14" s="176">
        <v>11794.520162085386</v>
      </c>
      <c r="T14" s="176">
        <v>0</v>
      </c>
      <c r="U14" s="176">
        <v>1281.7176684881597</v>
      </c>
      <c r="V14" s="176">
        <v>0</v>
      </c>
      <c r="W14" s="176">
        <v>0</v>
      </c>
      <c r="X14" s="176">
        <v>202894.63599899958</v>
      </c>
      <c r="Y14" s="176">
        <v>0</v>
      </c>
      <c r="Z14" s="176">
        <v>652145.60561199859</v>
      </c>
      <c r="AA14" s="176"/>
      <c r="AB14" s="176">
        <v>0</v>
      </c>
      <c r="AC14" s="176">
        <v>10183.374300460888</v>
      </c>
      <c r="AD14" s="176">
        <v>0</v>
      </c>
      <c r="AE14" s="176">
        <v>1577.8685388888916</v>
      </c>
      <c r="AF14" s="176">
        <v>0</v>
      </c>
      <c r="AG14" s="176">
        <v>0</v>
      </c>
    </row>
    <row r="15" spans="1:33" x14ac:dyDescent="0.25">
      <c r="A15">
        <v>23989</v>
      </c>
      <c r="B15">
        <v>2108</v>
      </c>
      <c r="C15" t="s">
        <v>163</v>
      </c>
      <c r="D15" t="s">
        <v>150</v>
      </c>
      <c r="F15" t="s">
        <v>151</v>
      </c>
      <c r="H15" s="176">
        <v>0</v>
      </c>
      <c r="I15" s="176">
        <v>4360</v>
      </c>
      <c r="J15" s="176">
        <v>0</v>
      </c>
      <c r="K15" s="176">
        <v>0</v>
      </c>
      <c r="L15" s="176">
        <v>54</v>
      </c>
      <c r="M15" s="176">
        <v>4414</v>
      </c>
      <c r="N15" s="176">
        <v>742283.20006099902</v>
      </c>
      <c r="O15" s="176">
        <v>0</v>
      </c>
      <c r="P15" s="176">
        <v>838438.58104399964</v>
      </c>
      <c r="Q15" s="176"/>
      <c r="R15" s="176">
        <v>0</v>
      </c>
      <c r="S15" s="176">
        <v>13288.223492678928</v>
      </c>
      <c r="T15" s="176">
        <v>0</v>
      </c>
      <c r="U15" s="176">
        <v>1426.4562211981574</v>
      </c>
      <c r="V15" s="176">
        <v>0</v>
      </c>
      <c r="W15" s="176">
        <v>0</v>
      </c>
      <c r="X15" s="176">
        <v>691484.10000400059</v>
      </c>
      <c r="Y15" s="176">
        <v>0</v>
      </c>
      <c r="Z15" s="176">
        <v>718649.90611100011</v>
      </c>
      <c r="AA15" s="176"/>
      <c r="AB15" s="176">
        <v>0</v>
      </c>
      <c r="AC15" s="176">
        <v>11268.093977297154</v>
      </c>
      <c r="AD15" s="176">
        <v>0</v>
      </c>
      <c r="AE15" s="176">
        <v>1002.0322585161302</v>
      </c>
      <c r="AF15" s="176">
        <v>0</v>
      </c>
      <c r="AG15" s="176">
        <v>0</v>
      </c>
    </row>
    <row r="16" spans="1:33" x14ac:dyDescent="0.25">
      <c r="A16">
        <v>23988</v>
      </c>
      <c r="B16">
        <v>2109</v>
      </c>
      <c r="C16" t="s">
        <v>164</v>
      </c>
      <c r="D16" t="s">
        <v>150</v>
      </c>
      <c r="F16" t="s">
        <v>151</v>
      </c>
      <c r="H16" s="176">
        <v>1598</v>
      </c>
      <c r="I16" s="176">
        <v>436</v>
      </c>
      <c r="J16" s="176">
        <v>1023</v>
      </c>
      <c r="K16" s="176">
        <v>0</v>
      </c>
      <c r="L16" s="176">
        <v>20</v>
      </c>
      <c r="M16" s="176">
        <v>3077</v>
      </c>
      <c r="N16" s="176">
        <v>64537</v>
      </c>
      <c r="O16" s="176">
        <v>0</v>
      </c>
      <c r="P16" s="176">
        <v>599085.46806599945</v>
      </c>
      <c r="Q16" s="176"/>
      <c r="R16" s="176">
        <v>0</v>
      </c>
      <c r="S16" s="176">
        <v>9281.2662470068444</v>
      </c>
      <c r="T16" s="176">
        <v>0</v>
      </c>
      <c r="U16" s="176">
        <v>2393.4884390967727</v>
      </c>
      <c r="V16" s="176">
        <v>0</v>
      </c>
      <c r="W16" s="176">
        <v>0</v>
      </c>
      <c r="X16" s="176">
        <v>58479</v>
      </c>
      <c r="Y16" s="176">
        <v>0</v>
      </c>
      <c r="Z16" s="176">
        <v>512509.75148600154</v>
      </c>
      <c r="AA16" s="176"/>
      <c r="AB16" s="176">
        <v>0</v>
      </c>
      <c r="AC16" s="176">
        <v>7875.1198050609482</v>
      </c>
      <c r="AD16" s="176">
        <v>0</v>
      </c>
      <c r="AE16" s="176">
        <v>2750.6289579032236</v>
      </c>
      <c r="AF16" s="176">
        <v>0</v>
      </c>
      <c r="AG16" s="176">
        <v>0</v>
      </c>
    </row>
    <row r="17" spans="1:33" x14ac:dyDescent="0.25">
      <c r="A17">
        <v>23987</v>
      </c>
      <c r="B17">
        <v>2110</v>
      </c>
      <c r="C17" t="s">
        <v>165</v>
      </c>
      <c r="D17" t="s">
        <v>150</v>
      </c>
      <c r="F17" t="s">
        <v>151</v>
      </c>
      <c r="H17" s="176">
        <v>0</v>
      </c>
      <c r="I17" s="176">
        <v>323.8</v>
      </c>
      <c r="J17" s="176">
        <v>7468.4</v>
      </c>
      <c r="K17" s="176">
        <v>173.70000000000002</v>
      </c>
      <c r="L17" s="176">
        <v>144.1</v>
      </c>
      <c r="M17" s="176">
        <v>8110</v>
      </c>
      <c r="N17" s="176">
        <v>698480.47994599864</v>
      </c>
      <c r="O17" s="176">
        <v>0</v>
      </c>
      <c r="P17" s="176">
        <v>613205.34691504703</v>
      </c>
      <c r="Q17" s="176"/>
      <c r="R17" s="176">
        <v>0</v>
      </c>
      <c r="S17" s="176">
        <v>9451.7428229198395</v>
      </c>
      <c r="T17" s="176">
        <v>0</v>
      </c>
      <c r="U17" s="176">
        <v>2375.3030301374965</v>
      </c>
      <c r="V17" s="176">
        <v>0</v>
      </c>
      <c r="W17" s="176">
        <v>0</v>
      </c>
      <c r="X17" s="176">
        <v>667629.75597300008</v>
      </c>
      <c r="Y17" s="176">
        <v>0</v>
      </c>
      <c r="Z17" s="176">
        <v>663599.57333048165</v>
      </c>
      <c r="AA17" s="176"/>
      <c r="AB17" s="176">
        <v>0</v>
      </c>
      <c r="AC17" s="176">
        <v>10245.735658389149</v>
      </c>
      <c r="AD17" s="176">
        <v>0</v>
      </c>
      <c r="AE17" s="176">
        <v>2488.2234607477585</v>
      </c>
      <c r="AF17" s="176">
        <v>0</v>
      </c>
      <c r="AG17" s="176">
        <v>0</v>
      </c>
    </row>
    <row r="18" spans="1:33" x14ac:dyDescent="0.25">
      <c r="A18">
        <v>24051</v>
      </c>
      <c r="B18">
        <v>2111</v>
      </c>
      <c r="C18" t="s">
        <v>166</v>
      </c>
      <c r="D18" t="s">
        <v>150</v>
      </c>
      <c r="F18" t="s">
        <v>151</v>
      </c>
      <c r="H18" s="176">
        <v>0</v>
      </c>
      <c r="I18" s="176">
        <v>9160.5</v>
      </c>
      <c r="J18" s="176">
        <v>0</v>
      </c>
      <c r="K18" s="176">
        <v>542.5</v>
      </c>
      <c r="L18" s="176">
        <v>12</v>
      </c>
      <c r="M18" s="176">
        <v>9715</v>
      </c>
      <c r="N18" s="176">
        <v>2106426</v>
      </c>
      <c r="O18" s="176">
        <v>0</v>
      </c>
      <c r="P18" s="176">
        <v>703771.6015000008</v>
      </c>
      <c r="Q18" s="176">
        <v>0</v>
      </c>
      <c r="R18" s="176">
        <v>0</v>
      </c>
      <c r="S18" s="176">
        <v>11017.885188223441</v>
      </c>
      <c r="T18" s="176">
        <v>0</v>
      </c>
      <c r="U18" s="176">
        <v>5773.0216218987625</v>
      </c>
      <c r="V18" s="176">
        <v>0</v>
      </c>
      <c r="W18" s="176">
        <v>0</v>
      </c>
      <c r="X18" s="176">
        <v>1881890</v>
      </c>
      <c r="Y18" s="176">
        <v>0</v>
      </c>
      <c r="Z18" s="176">
        <v>870712.20100499876</v>
      </c>
      <c r="AA18" s="176">
        <v>528100</v>
      </c>
      <c r="AB18" s="176">
        <v>0</v>
      </c>
      <c r="AC18" s="176">
        <v>13523.587142138758</v>
      </c>
      <c r="AD18" s="176">
        <v>0</v>
      </c>
      <c r="AE18" s="176">
        <v>4460.5945997733652</v>
      </c>
      <c r="AF18" s="176">
        <v>0</v>
      </c>
      <c r="AG18" s="176">
        <v>0</v>
      </c>
    </row>
    <row r="19" spans="1:33" x14ac:dyDescent="0.25">
      <c r="A19">
        <v>24052</v>
      </c>
      <c r="B19">
        <v>2112</v>
      </c>
      <c r="C19" t="s">
        <v>167</v>
      </c>
      <c r="D19" t="s">
        <v>150</v>
      </c>
      <c r="F19" t="s">
        <v>151</v>
      </c>
      <c r="H19" s="176">
        <v>0</v>
      </c>
      <c r="I19" s="176">
        <v>448</v>
      </c>
      <c r="J19" s="176">
        <v>303</v>
      </c>
      <c r="K19" s="176">
        <v>0</v>
      </c>
      <c r="L19" s="176">
        <v>0</v>
      </c>
      <c r="M19" s="176">
        <v>751</v>
      </c>
      <c r="N19" s="176">
        <v>321394.51099099993</v>
      </c>
      <c r="O19" s="176">
        <v>0</v>
      </c>
      <c r="P19" s="176"/>
      <c r="Q19" s="176"/>
      <c r="R19" s="176">
        <v>0</v>
      </c>
      <c r="S19" s="176">
        <v>0.96418356705203223</v>
      </c>
      <c r="T19" s="176">
        <v>0</v>
      </c>
      <c r="U19" s="176"/>
      <c r="V19" s="176">
        <v>0</v>
      </c>
      <c r="W19" s="176">
        <v>0</v>
      </c>
      <c r="X19" s="176">
        <v>320761.06997700036</v>
      </c>
      <c r="Y19" s="176">
        <v>0</v>
      </c>
      <c r="Z19" s="176"/>
      <c r="AA19" s="176"/>
      <c r="AB19" s="176">
        <v>0</v>
      </c>
      <c r="AC19" s="176">
        <v>0.96228457881102258</v>
      </c>
      <c r="AD19" s="176">
        <v>0</v>
      </c>
      <c r="AE19" s="176"/>
      <c r="AF19" s="176">
        <v>0</v>
      </c>
      <c r="AG19" s="176">
        <v>0</v>
      </c>
    </row>
    <row r="20" spans="1:33" x14ac:dyDescent="0.25">
      <c r="A20">
        <v>23978</v>
      </c>
      <c r="B20">
        <v>2113</v>
      </c>
      <c r="C20" t="s">
        <v>168</v>
      </c>
      <c r="D20" t="s">
        <v>150</v>
      </c>
      <c r="F20" t="s">
        <v>151</v>
      </c>
      <c r="H20" s="176">
        <v>0</v>
      </c>
      <c r="I20" s="176">
        <v>0</v>
      </c>
      <c r="J20" s="176">
        <v>2003</v>
      </c>
      <c r="K20" s="176">
        <v>158</v>
      </c>
      <c r="L20" s="176">
        <v>290</v>
      </c>
      <c r="M20" s="176">
        <v>2451</v>
      </c>
      <c r="N20" s="176">
        <v>163156.07600400038</v>
      </c>
      <c r="O20" s="176">
        <v>0</v>
      </c>
      <c r="P20" s="176">
        <v>182662.06610699976</v>
      </c>
      <c r="Q20" s="176"/>
      <c r="R20" s="176">
        <v>0</v>
      </c>
      <c r="S20" s="176">
        <v>2855.8258252395171</v>
      </c>
      <c r="T20" s="176">
        <v>0</v>
      </c>
      <c r="U20" s="176">
        <v>603.02499999999964</v>
      </c>
      <c r="V20" s="176">
        <v>0</v>
      </c>
      <c r="W20" s="176">
        <v>0</v>
      </c>
      <c r="X20" s="176">
        <v>165381.99199200002</v>
      </c>
      <c r="Y20" s="176">
        <v>0</v>
      </c>
      <c r="Z20" s="176">
        <v>172942.25156600028</v>
      </c>
      <c r="AA20" s="176"/>
      <c r="AB20" s="176">
        <v>0</v>
      </c>
      <c r="AC20" s="176">
        <v>2676.6564183289661</v>
      </c>
      <c r="AD20" s="176">
        <v>0</v>
      </c>
      <c r="AE20" s="176">
        <v>1006.5677420000011</v>
      </c>
      <c r="AF20" s="176">
        <v>0</v>
      </c>
      <c r="AG20" s="176">
        <v>0</v>
      </c>
    </row>
    <row r="21" spans="1:33" x14ac:dyDescent="0.25">
      <c r="A21">
        <v>23980</v>
      </c>
      <c r="B21">
        <v>2114</v>
      </c>
      <c r="C21" t="s">
        <v>169</v>
      </c>
      <c r="D21" t="s">
        <v>150</v>
      </c>
      <c r="F21" t="s">
        <v>151</v>
      </c>
      <c r="H21" s="176">
        <v>0</v>
      </c>
      <c r="I21" s="176">
        <v>0</v>
      </c>
      <c r="J21" s="176">
        <v>3930</v>
      </c>
      <c r="K21" s="176">
        <v>90</v>
      </c>
      <c r="L21" s="176">
        <v>0</v>
      </c>
      <c r="M21" s="176">
        <v>4020</v>
      </c>
      <c r="N21" s="176">
        <v>217706.78000300005</v>
      </c>
      <c r="O21" s="176">
        <v>0</v>
      </c>
      <c r="P21" s="176">
        <v>381800.79741600016</v>
      </c>
      <c r="Q21" s="176"/>
      <c r="R21" s="176">
        <v>0</v>
      </c>
      <c r="S21" s="176">
        <v>6000.0641633631194</v>
      </c>
      <c r="T21" s="176">
        <v>0</v>
      </c>
      <c r="U21" s="176">
        <v>1072.9514925373132</v>
      </c>
      <c r="V21" s="176">
        <v>0</v>
      </c>
      <c r="W21" s="176">
        <v>0</v>
      </c>
      <c r="X21" s="176">
        <v>203762.24799299985</v>
      </c>
      <c r="Y21" s="176">
        <v>0</v>
      </c>
      <c r="Z21" s="176">
        <v>388531.16167400032</v>
      </c>
      <c r="AA21" s="176"/>
      <c r="AB21" s="176">
        <v>0</v>
      </c>
      <c r="AC21" s="176">
        <v>6043.1020577081335</v>
      </c>
      <c r="AD21" s="176">
        <v>0</v>
      </c>
      <c r="AE21" s="176">
        <v>807.62096700000075</v>
      </c>
      <c r="AF21" s="176">
        <v>0</v>
      </c>
      <c r="AG21" s="176">
        <v>0</v>
      </c>
    </row>
    <row r="22" spans="1:33" x14ac:dyDescent="0.25">
      <c r="A22">
        <v>24058</v>
      </c>
      <c r="B22">
        <v>2115</v>
      </c>
      <c r="C22" t="s">
        <v>170</v>
      </c>
      <c r="D22" t="s">
        <v>150</v>
      </c>
      <c r="F22" t="s">
        <v>151</v>
      </c>
      <c r="H22" s="176">
        <v>0</v>
      </c>
      <c r="I22" s="176">
        <v>107</v>
      </c>
      <c r="J22" s="176">
        <v>628</v>
      </c>
      <c r="K22" s="176">
        <v>6626</v>
      </c>
      <c r="L22" s="176">
        <v>266</v>
      </c>
      <c r="M22" s="176">
        <v>7627</v>
      </c>
      <c r="N22" s="176">
        <v>1001882.8159799995</v>
      </c>
      <c r="O22" s="176">
        <v>0</v>
      </c>
      <c r="P22" s="176">
        <v>640423.29013600014</v>
      </c>
      <c r="Q22" s="176"/>
      <c r="R22" s="176">
        <v>0</v>
      </c>
      <c r="S22" s="176">
        <v>10110.940734554188</v>
      </c>
      <c r="T22" s="176">
        <v>0</v>
      </c>
      <c r="U22" s="176">
        <v>3686.8937499999993</v>
      </c>
      <c r="V22" s="176">
        <v>0</v>
      </c>
      <c r="W22" s="176">
        <v>0</v>
      </c>
      <c r="X22" s="176">
        <v>445572.19199600071</v>
      </c>
      <c r="Y22" s="176">
        <v>0</v>
      </c>
      <c r="Z22" s="176">
        <v>503711.54292299971</v>
      </c>
      <c r="AA22" s="176"/>
      <c r="AB22" s="176">
        <v>0</v>
      </c>
      <c r="AC22" s="176">
        <v>7755.2404672596494</v>
      </c>
      <c r="AD22" s="176">
        <v>0</v>
      </c>
      <c r="AE22" s="176">
        <v>2319.393548</v>
      </c>
      <c r="AF22" s="176">
        <v>0</v>
      </c>
      <c r="AG22" s="176">
        <v>0</v>
      </c>
    </row>
    <row r="23" spans="1:33" x14ac:dyDescent="0.25">
      <c r="A23">
        <v>24059</v>
      </c>
      <c r="B23">
        <v>2116</v>
      </c>
      <c r="C23" t="s">
        <v>171</v>
      </c>
      <c r="D23" t="s">
        <v>150</v>
      </c>
      <c r="F23" t="s">
        <v>151</v>
      </c>
      <c r="H23" s="176">
        <v>0</v>
      </c>
      <c r="I23" s="176">
        <v>10</v>
      </c>
      <c r="J23" s="176">
        <v>3350</v>
      </c>
      <c r="K23" s="176">
        <v>0</v>
      </c>
      <c r="L23" s="176">
        <v>90</v>
      </c>
      <c r="M23" s="176">
        <v>3450</v>
      </c>
      <c r="N23" s="176">
        <v>250135.87998300046</v>
      </c>
      <c r="O23" s="176">
        <v>0</v>
      </c>
      <c r="P23" s="176">
        <v>516376.45950300014</v>
      </c>
      <c r="Q23" s="176">
        <v>132350.2423310545</v>
      </c>
      <c r="R23" s="176">
        <v>0</v>
      </c>
      <c r="S23" s="176">
        <v>9618.9250914443583</v>
      </c>
      <c r="T23" s="176">
        <v>0</v>
      </c>
      <c r="U23" s="176">
        <v>2214.0681818181802</v>
      </c>
      <c r="V23" s="176">
        <v>0</v>
      </c>
      <c r="W23" s="176">
        <v>0</v>
      </c>
      <c r="X23" s="176">
        <v>244777.68199400045</v>
      </c>
      <c r="Y23" s="176">
        <v>0</v>
      </c>
      <c r="Z23" s="176">
        <v>554308.72267400008</v>
      </c>
      <c r="AA23" s="176">
        <v>49275.757576090866</v>
      </c>
      <c r="AB23" s="176">
        <v>0</v>
      </c>
      <c r="AC23" s="176">
        <v>9227.9636063206017</v>
      </c>
      <c r="AD23" s="176">
        <v>0</v>
      </c>
      <c r="AE23" s="176">
        <v>1592.75</v>
      </c>
      <c r="AF23" s="176">
        <v>0</v>
      </c>
      <c r="AG23" s="176">
        <v>0</v>
      </c>
    </row>
    <row r="24" spans="1:33" x14ac:dyDescent="0.25">
      <c r="A24">
        <v>24060</v>
      </c>
      <c r="B24">
        <v>2117</v>
      </c>
      <c r="C24" t="s">
        <v>172</v>
      </c>
      <c r="D24" t="s">
        <v>150</v>
      </c>
      <c r="F24" t="s">
        <v>151</v>
      </c>
      <c r="H24" s="176">
        <v>0</v>
      </c>
      <c r="I24" s="176">
        <v>0</v>
      </c>
      <c r="J24" s="176">
        <v>3905</v>
      </c>
      <c r="K24" s="176">
        <v>0</v>
      </c>
      <c r="L24" s="176">
        <v>0</v>
      </c>
      <c r="M24" s="176">
        <v>3905</v>
      </c>
      <c r="N24" s="176"/>
      <c r="O24" s="176">
        <v>0</v>
      </c>
      <c r="P24" s="176">
        <v>348948.54528800026</v>
      </c>
      <c r="Q24" s="176"/>
      <c r="R24" s="176">
        <v>0</v>
      </c>
      <c r="S24" s="176">
        <v>5417.6111249999976</v>
      </c>
      <c r="T24" s="176">
        <v>0</v>
      </c>
      <c r="U24" s="176">
        <v>734.91874999999982</v>
      </c>
      <c r="V24" s="176">
        <v>0</v>
      </c>
      <c r="W24" s="176">
        <v>0</v>
      </c>
      <c r="X24" s="176"/>
      <c r="Y24" s="176">
        <v>0</v>
      </c>
      <c r="Z24" s="176">
        <v>376064.19129499979</v>
      </c>
      <c r="AA24" s="176"/>
      <c r="AB24" s="176">
        <v>0</v>
      </c>
      <c r="AC24" s="176">
        <v>5849.1537240000007</v>
      </c>
      <c r="AD24" s="176">
        <v>0</v>
      </c>
      <c r="AE24" s="176">
        <v>761.96129000000019</v>
      </c>
      <c r="AF24" s="176">
        <v>0</v>
      </c>
      <c r="AG24" s="176">
        <v>0</v>
      </c>
    </row>
    <row r="25" spans="1:33" x14ac:dyDescent="0.25">
      <c r="A25">
        <v>24062</v>
      </c>
      <c r="B25">
        <v>2119</v>
      </c>
      <c r="C25" t="s">
        <v>173</v>
      </c>
      <c r="D25" t="s">
        <v>150</v>
      </c>
      <c r="F25" t="s">
        <v>151</v>
      </c>
      <c r="H25" s="176">
        <v>0</v>
      </c>
      <c r="I25" s="176">
        <v>0</v>
      </c>
      <c r="J25" s="176">
        <v>7335</v>
      </c>
      <c r="K25" s="176">
        <v>3798</v>
      </c>
      <c r="L25" s="176">
        <v>2090</v>
      </c>
      <c r="M25" s="176">
        <v>13223</v>
      </c>
      <c r="N25" s="176">
        <v>867654</v>
      </c>
      <c r="O25" s="176">
        <v>0</v>
      </c>
      <c r="P25" s="176">
        <v>1619201.1698498335</v>
      </c>
      <c r="Q25" s="176"/>
      <c r="R25" s="176">
        <v>0</v>
      </c>
      <c r="S25" s="176">
        <v>16988.758157537897</v>
      </c>
      <c r="T25" s="176">
        <v>0</v>
      </c>
      <c r="U25" s="176">
        <v>9355.1356421356395</v>
      </c>
      <c r="V25" s="176">
        <v>0</v>
      </c>
      <c r="W25" s="176">
        <v>0</v>
      </c>
      <c r="X25" s="176">
        <v>803644</v>
      </c>
      <c r="Y25" s="176">
        <v>0</v>
      </c>
      <c r="Z25" s="176">
        <v>1729392.809672989</v>
      </c>
      <c r="AA25" s="176"/>
      <c r="AB25" s="176">
        <v>0</v>
      </c>
      <c r="AC25" s="176">
        <v>21189.229438881266</v>
      </c>
      <c r="AD25" s="176">
        <v>0</v>
      </c>
      <c r="AE25" s="176">
        <v>8906.3492063492085</v>
      </c>
      <c r="AF25" s="176">
        <v>0</v>
      </c>
      <c r="AG25" s="176">
        <v>0</v>
      </c>
    </row>
    <row r="26" spans="1:33" x14ac:dyDescent="0.25">
      <c r="A26">
        <v>24063</v>
      </c>
      <c r="B26">
        <v>2120</v>
      </c>
      <c r="C26" t="s">
        <v>174</v>
      </c>
      <c r="D26" t="s">
        <v>150</v>
      </c>
      <c r="F26" t="s">
        <v>151</v>
      </c>
      <c r="H26" s="176">
        <v>0</v>
      </c>
      <c r="I26" s="176">
        <v>0</v>
      </c>
      <c r="J26" s="176">
        <v>19528</v>
      </c>
      <c r="K26" s="176">
        <v>68</v>
      </c>
      <c r="L26" s="176">
        <v>185</v>
      </c>
      <c r="M26" s="176">
        <v>19781</v>
      </c>
      <c r="N26" s="176">
        <v>1448328.0979929999</v>
      </c>
      <c r="O26" s="176">
        <v>0</v>
      </c>
      <c r="P26" s="176">
        <v>1892955.826197248</v>
      </c>
      <c r="Q26" s="176"/>
      <c r="R26" s="176">
        <v>0</v>
      </c>
      <c r="S26" s="176">
        <v>27344.776882229413</v>
      </c>
      <c r="T26" s="176">
        <v>0</v>
      </c>
      <c r="U26" s="176">
        <v>5309.6448269642242</v>
      </c>
      <c r="V26" s="176">
        <v>0</v>
      </c>
      <c r="W26" s="176">
        <v>0</v>
      </c>
      <c r="X26" s="176">
        <v>1414956.0819709997</v>
      </c>
      <c r="Y26" s="176">
        <v>0</v>
      </c>
      <c r="Z26" s="176">
        <v>1754882.1566815195</v>
      </c>
      <c r="AA26" s="176"/>
      <c r="AB26" s="176">
        <v>0</v>
      </c>
      <c r="AC26" s="176">
        <v>26191.657925636668</v>
      </c>
      <c r="AD26" s="176">
        <v>0</v>
      </c>
      <c r="AE26" s="176">
        <v>5094.4063547356309</v>
      </c>
      <c r="AF26" s="176">
        <v>0</v>
      </c>
      <c r="AG26" s="176">
        <v>0</v>
      </c>
    </row>
    <row r="27" spans="1:33" x14ac:dyDescent="0.25">
      <c r="A27">
        <v>24165</v>
      </c>
      <c r="B27">
        <v>2121</v>
      </c>
      <c r="C27" t="s">
        <v>175</v>
      </c>
      <c r="D27" t="s">
        <v>150</v>
      </c>
      <c r="F27" t="s">
        <v>151</v>
      </c>
      <c r="H27" s="176">
        <v>0</v>
      </c>
      <c r="I27" s="176">
        <v>0</v>
      </c>
      <c r="J27" s="176">
        <v>8679</v>
      </c>
      <c r="K27" s="176">
        <v>0</v>
      </c>
      <c r="L27" s="176">
        <v>264</v>
      </c>
      <c r="M27" s="176">
        <v>8943</v>
      </c>
      <c r="N27" s="176">
        <v>307489.42799599998</v>
      </c>
      <c r="O27" s="176">
        <v>0</v>
      </c>
      <c r="P27" s="176">
        <v>781679.59070499986</v>
      </c>
      <c r="Q27" s="176"/>
      <c r="R27" s="176">
        <v>0</v>
      </c>
      <c r="S27" s="176">
        <v>12336.929066999997</v>
      </c>
      <c r="T27" s="176">
        <v>0</v>
      </c>
      <c r="U27" s="176">
        <v>3083.6857177597271</v>
      </c>
      <c r="V27" s="176">
        <v>0</v>
      </c>
      <c r="W27" s="176">
        <v>0</v>
      </c>
      <c r="X27" s="176">
        <v>285863.72000500013</v>
      </c>
      <c r="Y27" s="176">
        <v>0</v>
      </c>
      <c r="Z27" s="176">
        <v>755904.72215200029</v>
      </c>
      <c r="AA27" s="176"/>
      <c r="AB27" s="176">
        <v>0</v>
      </c>
      <c r="AC27" s="176">
        <v>11721.077560000002</v>
      </c>
      <c r="AD27" s="176">
        <v>0</v>
      </c>
      <c r="AE27" s="176">
        <v>2902.6383348002546</v>
      </c>
      <c r="AF27" s="176">
        <v>0</v>
      </c>
      <c r="AG27" s="176">
        <v>0</v>
      </c>
    </row>
    <row r="28" spans="1:33" x14ac:dyDescent="0.25">
      <c r="A28">
        <v>24167</v>
      </c>
      <c r="B28">
        <v>2122</v>
      </c>
      <c r="C28" t="s">
        <v>176</v>
      </c>
      <c r="D28" t="s">
        <v>150</v>
      </c>
      <c r="F28" t="s">
        <v>151</v>
      </c>
      <c r="H28" s="176">
        <v>0</v>
      </c>
      <c r="I28" s="176">
        <v>0</v>
      </c>
      <c r="J28" s="176">
        <v>15287</v>
      </c>
      <c r="K28" s="176">
        <v>106</v>
      </c>
      <c r="L28" s="176">
        <v>33</v>
      </c>
      <c r="M28" s="176">
        <v>15426</v>
      </c>
      <c r="N28" s="176">
        <v>1184371.0800439999</v>
      </c>
      <c r="O28" s="176">
        <v>0</v>
      </c>
      <c r="P28" s="176">
        <v>1790560.7254290357</v>
      </c>
      <c r="Q28" s="176"/>
      <c r="R28" s="176">
        <v>0</v>
      </c>
      <c r="S28" s="176">
        <v>18810.147246891513</v>
      </c>
      <c r="T28" s="176">
        <v>0</v>
      </c>
      <c r="U28" s="176">
        <v>3438.4517853809507</v>
      </c>
      <c r="V28" s="176">
        <v>0</v>
      </c>
      <c r="W28" s="176">
        <v>0</v>
      </c>
      <c r="X28" s="176">
        <v>926293.27600000065</v>
      </c>
      <c r="Y28" s="176">
        <v>0</v>
      </c>
      <c r="Z28" s="176">
        <v>1750459.2901485078</v>
      </c>
      <c r="AA28" s="176"/>
      <c r="AB28" s="176">
        <v>0</v>
      </c>
      <c r="AC28" s="176">
        <v>21172.374268265256</v>
      </c>
      <c r="AD28" s="176">
        <v>0</v>
      </c>
      <c r="AE28" s="176">
        <v>2811.1768926190471</v>
      </c>
      <c r="AF28" s="176">
        <v>0</v>
      </c>
      <c r="AG28" s="176">
        <v>0</v>
      </c>
    </row>
    <row r="29" spans="1:33" x14ac:dyDescent="0.25">
      <c r="A29">
        <v>24168</v>
      </c>
      <c r="B29">
        <v>2123</v>
      </c>
      <c r="C29" t="s">
        <v>177</v>
      </c>
      <c r="D29" t="s">
        <v>150</v>
      </c>
      <c r="F29" t="s">
        <v>151</v>
      </c>
      <c r="H29" s="176">
        <v>4107</v>
      </c>
      <c r="I29" s="176">
        <v>6079</v>
      </c>
      <c r="J29" s="176">
        <v>7444</v>
      </c>
      <c r="K29" s="176">
        <v>313</v>
      </c>
      <c r="L29" s="176">
        <v>872</v>
      </c>
      <c r="M29" s="176">
        <v>18815</v>
      </c>
      <c r="N29" s="176">
        <v>881593.16801099852</v>
      </c>
      <c r="O29" s="176">
        <v>0</v>
      </c>
      <c r="P29" s="176">
        <v>2166111.7380500026</v>
      </c>
      <c r="Q29" s="176"/>
      <c r="R29" s="176">
        <v>0</v>
      </c>
      <c r="S29" s="176">
        <v>33850.789131000362</v>
      </c>
      <c r="T29" s="176">
        <v>0</v>
      </c>
      <c r="U29" s="176">
        <v>16727.256302521018</v>
      </c>
      <c r="V29" s="176">
        <v>0</v>
      </c>
      <c r="W29" s="176">
        <v>0</v>
      </c>
      <c r="X29" s="176">
        <v>1080382.1199730001</v>
      </c>
      <c r="Y29" s="176">
        <v>0</v>
      </c>
      <c r="Z29" s="176">
        <v>2679330.3821449988</v>
      </c>
      <c r="AA29" s="176"/>
      <c r="AB29" s="176">
        <v>0</v>
      </c>
      <c r="AC29" s="176">
        <v>41857.655946999352</v>
      </c>
      <c r="AD29" s="176">
        <v>0</v>
      </c>
      <c r="AE29" s="176">
        <v>19076.491855764703</v>
      </c>
      <c r="AF29" s="176">
        <v>0</v>
      </c>
      <c r="AG29" s="176">
        <v>0</v>
      </c>
    </row>
    <row r="30" spans="1:33" x14ac:dyDescent="0.25">
      <c r="A30">
        <v>24169</v>
      </c>
      <c r="B30">
        <v>2124</v>
      </c>
      <c r="C30" t="s">
        <v>178</v>
      </c>
      <c r="D30" t="s">
        <v>150</v>
      </c>
      <c r="F30" t="s">
        <v>151</v>
      </c>
      <c r="H30" s="176">
        <v>0</v>
      </c>
      <c r="I30" s="176">
        <v>600</v>
      </c>
      <c r="J30" s="176">
        <v>1639</v>
      </c>
      <c r="K30" s="176">
        <v>208</v>
      </c>
      <c r="L30" s="176">
        <v>0</v>
      </c>
      <c r="M30" s="176">
        <v>2447</v>
      </c>
      <c r="N30" s="176">
        <v>245888.29200099991</v>
      </c>
      <c r="O30" s="176">
        <v>0</v>
      </c>
      <c r="P30" s="176">
        <v>158772.39744500001</v>
      </c>
      <c r="Q30" s="176"/>
      <c r="R30" s="176">
        <v>0</v>
      </c>
      <c r="S30" s="176">
        <v>2486.8404139021022</v>
      </c>
      <c r="T30" s="176">
        <v>0</v>
      </c>
      <c r="U30" s="176">
        <v>802.2017045454545</v>
      </c>
      <c r="V30" s="176">
        <v>0</v>
      </c>
      <c r="W30" s="176">
        <v>0</v>
      </c>
      <c r="X30" s="176">
        <v>242585.25598999998</v>
      </c>
      <c r="Y30" s="176">
        <v>0</v>
      </c>
      <c r="Z30" s="176">
        <v>177765.65089199995</v>
      </c>
      <c r="AA30" s="176"/>
      <c r="AB30" s="176">
        <v>0</v>
      </c>
      <c r="AC30" s="176">
        <v>2780.1900349827492</v>
      </c>
      <c r="AD30" s="176">
        <v>0</v>
      </c>
      <c r="AE30" s="176">
        <v>860.38989045454537</v>
      </c>
      <c r="AF30" s="176">
        <v>0</v>
      </c>
      <c r="AG30" s="176">
        <v>0</v>
      </c>
    </row>
    <row r="31" spans="1:33" x14ac:dyDescent="0.25">
      <c r="A31">
        <v>24170</v>
      </c>
      <c r="B31">
        <v>2125</v>
      </c>
      <c r="C31" t="s">
        <v>179</v>
      </c>
      <c r="D31" t="s">
        <v>150</v>
      </c>
      <c r="F31" t="s">
        <v>151</v>
      </c>
      <c r="H31" s="176">
        <v>2268</v>
      </c>
      <c r="I31" s="176">
        <v>4859</v>
      </c>
      <c r="J31" s="176">
        <v>3973</v>
      </c>
      <c r="K31" s="176">
        <v>117</v>
      </c>
      <c r="L31" s="176">
        <v>715</v>
      </c>
      <c r="M31" s="176">
        <v>11932</v>
      </c>
      <c r="N31" s="176">
        <v>2628158</v>
      </c>
      <c r="O31" s="176">
        <v>0</v>
      </c>
      <c r="P31" s="176">
        <v>2230378.2249000007</v>
      </c>
      <c r="Q31" s="176">
        <v>443987.09669999999</v>
      </c>
      <c r="R31" s="176">
        <v>0</v>
      </c>
      <c r="S31" s="176">
        <v>28697.429542772945</v>
      </c>
      <c r="T31" s="176">
        <v>0</v>
      </c>
      <c r="U31" s="176">
        <v>23926.172916666666</v>
      </c>
      <c r="V31" s="176">
        <v>0</v>
      </c>
      <c r="W31" s="176">
        <v>0</v>
      </c>
      <c r="X31" s="176">
        <v>2588123</v>
      </c>
      <c r="Y31" s="176">
        <v>0</v>
      </c>
      <c r="Z31" s="176">
        <v>2160070.8450739998</v>
      </c>
      <c r="AA31" s="176">
        <v>374100</v>
      </c>
      <c r="AB31" s="176">
        <v>0</v>
      </c>
      <c r="AC31" s="176">
        <v>30380.434870905265</v>
      </c>
      <c r="AD31" s="176">
        <v>0</v>
      </c>
      <c r="AE31" s="176">
        <v>21769.566666333332</v>
      </c>
      <c r="AF31" s="176">
        <v>0</v>
      </c>
      <c r="AG31" s="176">
        <v>0</v>
      </c>
    </row>
    <row r="32" spans="1:33" x14ac:dyDescent="0.25">
      <c r="A32">
        <v>24171</v>
      </c>
      <c r="B32">
        <v>2126</v>
      </c>
      <c r="C32" t="s">
        <v>180</v>
      </c>
      <c r="D32" t="s">
        <v>150</v>
      </c>
      <c r="F32" t="s">
        <v>151</v>
      </c>
      <c r="H32" s="176">
        <v>1958</v>
      </c>
      <c r="I32" s="176">
        <v>8608</v>
      </c>
      <c r="J32" s="176">
        <v>890</v>
      </c>
      <c r="K32" s="176">
        <v>664</v>
      </c>
      <c r="L32" s="176">
        <v>0</v>
      </c>
      <c r="M32" s="176">
        <v>12120</v>
      </c>
      <c r="N32" s="176">
        <v>781064.85995499976</v>
      </c>
      <c r="O32" s="176">
        <v>0</v>
      </c>
      <c r="P32" s="176">
        <v>1467631.7909939988</v>
      </c>
      <c r="Q32" s="176"/>
      <c r="R32" s="176">
        <v>0</v>
      </c>
      <c r="S32" s="176">
        <v>22918.224106662703</v>
      </c>
      <c r="T32" s="176">
        <v>0</v>
      </c>
      <c r="U32" s="176">
        <v>5028.2240259740302</v>
      </c>
      <c r="V32" s="176">
        <v>0</v>
      </c>
      <c r="W32" s="176">
        <v>0</v>
      </c>
      <c r="X32" s="176">
        <v>727933.9299740009</v>
      </c>
      <c r="Y32" s="176">
        <v>0</v>
      </c>
      <c r="Z32" s="176">
        <v>1548505.5456020012</v>
      </c>
      <c r="AA32" s="176"/>
      <c r="AB32" s="176">
        <v>0</v>
      </c>
      <c r="AC32" s="176">
        <v>24185.115521659573</v>
      </c>
      <c r="AD32" s="176">
        <v>0</v>
      </c>
      <c r="AE32" s="176">
        <v>3501.2045454545441</v>
      </c>
      <c r="AF32" s="176">
        <v>0</v>
      </c>
      <c r="AG32" s="176">
        <v>0</v>
      </c>
    </row>
    <row r="33" spans="1:33" x14ac:dyDescent="0.25">
      <c r="A33">
        <v>24172</v>
      </c>
      <c r="B33">
        <v>2127</v>
      </c>
      <c r="C33" t="s">
        <v>181</v>
      </c>
      <c r="D33" t="s">
        <v>150</v>
      </c>
      <c r="F33" t="s">
        <v>151</v>
      </c>
      <c r="H33" s="176">
        <v>0</v>
      </c>
      <c r="I33" s="176">
        <v>1006</v>
      </c>
      <c r="J33" s="176">
        <v>1986</v>
      </c>
      <c r="K33" s="176">
        <v>118</v>
      </c>
      <c r="L33" s="176">
        <v>0</v>
      </c>
      <c r="M33" s="176">
        <v>3110</v>
      </c>
      <c r="N33" s="176">
        <v>92846.100001999992</v>
      </c>
      <c r="O33" s="176">
        <v>0</v>
      </c>
      <c r="P33" s="176">
        <v>285009.06343399989</v>
      </c>
      <c r="Q33" s="176"/>
      <c r="R33" s="176">
        <v>0</v>
      </c>
      <c r="S33" s="176">
        <v>4367.4300113098834</v>
      </c>
      <c r="T33" s="176">
        <v>0</v>
      </c>
      <c r="U33" s="176">
        <v>1781.4894957983195</v>
      </c>
      <c r="V33" s="176">
        <v>0</v>
      </c>
      <c r="W33" s="176">
        <v>0</v>
      </c>
      <c r="X33" s="176">
        <v>97238.203999999911</v>
      </c>
      <c r="Y33" s="176">
        <v>0</v>
      </c>
      <c r="Z33" s="176">
        <v>284547.29686700017</v>
      </c>
      <c r="AA33" s="176"/>
      <c r="AB33" s="176">
        <v>0</v>
      </c>
      <c r="AC33" s="176">
        <v>4417.8270908095055</v>
      </c>
      <c r="AD33" s="176">
        <v>0</v>
      </c>
      <c r="AE33" s="176">
        <v>1940.6176470588234</v>
      </c>
      <c r="AF33" s="176">
        <v>0</v>
      </c>
      <c r="AG33" s="176">
        <v>0</v>
      </c>
    </row>
    <row r="34" spans="1:33" x14ac:dyDescent="0.25">
      <c r="A34">
        <v>24173</v>
      </c>
      <c r="B34">
        <v>2128</v>
      </c>
      <c r="C34" t="s">
        <v>182</v>
      </c>
      <c r="D34" t="s">
        <v>150</v>
      </c>
      <c r="F34" t="s">
        <v>151</v>
      </c>
      <c r="H34" s="176">
        <v>0</v>
      </c>
      <c r="I34" s="176">
        <v>431</v>
      </c>
      <c r="J34" s="176">
        <v>1165</v>
      </c>
      <c r="K34" s="176">
        <v>111</v>
      </c>
      <c r="L34" s="176">
        <v>165</v>
      </c>
      <c r="M34" s="176">
        <v>1872</v>
      </c>
      <c r="N34" s="176">
        <v>312980.7800100001</v>
      </c>
      <c r="O34" s="176">
        <v>0</v>
      </c>
      <c r="P34" s="176">
        <v>258993.84539999999</v>
      </c>
      <c r="Q34" s="176"/>
      <c r="R34" s="176">
        <v>0</v>
      </c>
      <c r="S34" s="176">
        <v>2719.2728783559805</v>
      </c>
      <c r="T34" s="176">
        <v>0</v>
      </c>
      <c r="U34" s="176">
        <v>1892.3147069236215</v>
      </c>
      <c r="V34" s="176">
        <v>0</v>
      </c>
      <c r="W34" s="176">
        <v>0</v>
      </c>
      <c r="X34" s="176">
        <v>294999.19400299992</v>
      </c>
      <c r="Y34" s="176">
        <v>0</v>
      </c>
      <c r="Z34" s="176">
        <v>273265.68448399985</v>
      </c>
      <c r="AA34" s="176"/>
      <c r="AB34" s="176">
        <v>0</v>
      </c>
      <c r="AC34" s="176">
        <v>3360.6616258392669</v>
      </c>
      <c r="AD34" s="176">
        <v>0</v>
      </c>
      <c r="AE34" s="176">
        <v>1801.7237459090907</v>
      </c>
      <c r="AF34" s="176">
        <v>0</v>
      </c>
      <c r="AG34" s="176">
        <v>0</v>
      </c>
    </row>
    <row r="35" spans="1:33" x14ac:dyDescent="0.25">
      <c r="A35">
        <v>24174</v>
      </c>
      <c r="B35">
        <v>2129</v>
      </c>
      <c r="C35" t="s">
        <v>183</v>
      </c>
      <c r="D35" t="s">
        <v>150</v>
      </c>
      <c r="F35" t="s">
        <v>151</v>
      </c>
      <c r="H35" s="176">
        <v>0</v>
      </c>
      <c r="I35" s="176">
        <v>2680</v>
      </c>
      <c r="J35" s="176">
        <v>0</v>
      </c>
      <c r="K35" s="176">
        <v>0</v>
      </c>
      <c r="L35" s="176">
        <v>350</v>
      </c>
      <c r="M35" s="176">
        <v>3030</v>
      </c>
      <c r="N35" s="176">
        <v>132607.04399300006</v>
      </c>
      <c r="O35" s="176">
        <v>0</v>
      </c>
      <c r="P35" s="176">
        <v>517033.28580800025</v>
      </c>
      <c r="Q35" s="176"/>
      <c r="R35" s="176">
        <v>0</v>
      </c>
      <c r="S35" s="176">
        <v>8072.8530501460336</v>
      </c>
      <c r="T35" s="176">
        <v>0</v>
      </c>
      <c r="U35" s="176">
        <v>1969.063049853371</v>
      </c>
      <c r="V35" s="176">
        <v>0</v>
      </c>
      <c r="W35" s="176">
        <v>0</v>
      </c>
      <c r="X35" s="176">
        <v>121119.36000899994</v>
      </c>
      <c r="Y35" s="176">
        <v>0</v>
      </c>
      <c r="Z35" s="176">
        <v>481524.62022799999</v>
      </c>
      <c r="AA35" s="176"/>
      <c r="AB35" s="176">
        <v>0</v>
      </c>
      <c r="AC35" s="176">
        <v>7487.1429853764021</v>
      </c>
      <c r="AD35" s="176">
        <v>0</v>
      </c>
      <c r="AE35" s="176">
        <v>2180.4899847272727</v>
      </c>
      <c r="AF35" s="176">
        <v>0</v>
      </c>
      <c r="AG35" s="176">
        <v>0</v>
      </c>
    </row>
    <row r="36" spans="1:33" x14ac:dyDescent="0.25">
      <c r="A36">
        <v>24175</v>
      </c>
      <c r="B36">
        <v>2130</v>
      </c>
      <c r="C36" t="s">
        <v>184</v>
      </c>
      <c r="D36" t="s">
        <v>150</v>
      </c>
      <c r="F36" t="s">
        <v>151</v>
      </c>
      <c r="H36" s="176">
        <v>0</v>
      </c>
      <c r="I36" s="176">
        <v>0</v>
      </c>
      <c r="J36" s="176">
        <v>7670</v>
      </c>
      <c r="K36" s="176">
        <v>0</v>
      </c>
      <c r="L36" s="176">
        <v>0</v>
      </c>
      <c r="M36" s="176">
        <v>7670</v>
      </c>
      <c r="N36" s="176"/>
      <c r="O36" s="176">
        <v>0</v>
      </c>
      <c r="P36" s="176">
        <v>367087.90836400003</v>
      </c>
      <c r="Q36" s="176"/>
      <c r="R36" s="176">
        <v>0</v>
      </c>
      <c r="S36" s="176">
        <v>5750.770955</v>
      </c>
      <c r="T36" s="176">
        <v>0</v>
      </c>
      <c r="U36" s="176">
        <v>2168.0612139999998</v>
      </c>
      <c r="V36" s="176">
        <v>0</v>
      </c>
      <c r="W36" s="176">
        <v>0</v>
      </c>
      <c r="X36" s="176"/>
      <c r="Y36" s="176">
        <v>0</v>
      </c>
      <c r="Z36" s="176">
        <v>409094.34098699968</v>
      </c>
      <c r="AA36" s="176"/>
      <c r="AB36" s="176">
        <v>0</v>
      </c>
      <c r="AC36" s="176">
        <v>6429.6120599999995</v>
      </c>
      <c r="AD36" s="176">
        <v>0</v>
      </c>
      <c r="AE36" s="176">
        <v>2801.7432439999998</v>
      </c>
      <c r="AF36" s="176">
        <v>0</v>
      </c>
      <c r="AG36" s="176">
        <v>0</v>
      </c>
    </row>
    <row r="37" spans="1:33" x14ac:dyDescent="0.25">
      <c r="A37">
        <v>24061</v>
      </c>
      <c r="B37">
        <v>3101</v>
      </c>
      <c r="C37" t="s">
        <v>185</v>
      </c>
      <c r="D37" t="s">
        <v>186</v>
      </c>
      <c r="F37" t="s">
        <v>151</v>
      </c>
      <c r="H37" s="176">
        <v>0</v>
      </c>
      <c r="I37" s="176">
        <v>0</v>
      </c>
      <c r="J37" s="176">
        <v>0</v>
      </c>
      <c r="K37" s="176">
        <v>4321</v>
      </c>
      <c r="L37" s="176">
        <v>0</v>
      </c>
      <c r="M37" s="176">
        <v>4321</v>
      </c>
      <c r="N37" s="176"/>
      <c r="O37" s="176">
        <v>0</v>
      </c>
      <c r="P37" s="176"/>
      <c r="Q37" s="176"/>
      <c r="R37" s="176">
        <v>0</v>
      </c>
      <c r="S37" s="176"/>
      <c r="T37" s="176">
        <v>0</v>
      </c>
      <c r="U37" s="176"/>
      <c r="V37" s="176">
        <v>0</v>
      </c>
      <c r="W37" s="176">
        <v>0</v>
      </c>
      <c r="X37" s="176"/>
      <c r="Y37" s="176">
        <v>0</v>
      </c>
      <c r="Z37" s="176"/>
      <c r="AA37" s="176"/>
      <c r="AB37" s="176">
        <v>0</v>
      </c>
      <c r="AC37" s="176"/>
      <c r="AD37" s="176">
        <v>0</v>
      </c>
      <c r="AE37" s="176"/>
      <c r="AF37" s="176">
        <v>0</v>
      </c>
      <c r="AG37" s="176">
        <v>0</v>
      </c>
    </row>
    <row r="38" spans="1:33" x14ac:dyDescent="0.25">
      <c r="A38">
        <v>23971</v>
      </c>
      <c r="B38">
        <v>3105</v>
      </c>
      <c r="C38" t="s">
        <v>187</v>
      </c>
      <c r="D38" t="s">
        <v>186</v>
      </c>
      <c r="F38" t="s">
        <v>151</v>
      </c>
      <c r="H38" s="176">
        <v>0</v>
      </c>
      <c r="I38" s="176">
        <v>0</v>
      </c>
      <c r="J38" s="176">
        <v>1509</v>
      </c>
      <c r="K38" s="176">
        <v>739</v>
      </c>
      <c r="L38" s="176">
        <v>0</v>
      </c>
      <c r="M38" s="176">
        <v>2248</v>
      </c>
      <c r="N38" s="176"/>
      <c r="O38" s="176">
        <v>0</v>
      </c>
      <c r="P38" s="176">
        <v>80084.130456460407</v>
      </c>
      <c r="Q38" s="176"/>
      <c r="R38" s="176">
        <v>0</v>
      </c>
      <c r="S38" s="176">
        <v>4923.1221726341173</v>
      </c>
      <c r="T38" s="176">
        <v>0</v>
      </c>
      <c r="U38" s="176">
        <v>685.97110000000066</v>
      </c>
      <c r="V38" s="176">
        <v>0</v>
      </c>
      <c r="W38" s="176">
        <v>0</v>
      </c>
      <c r="X38" s="176"/>
      <c r="Y38" s="176">
        <v>0</v>
      </c>
      <c r="Z38" s="176">
        <v>72107.021230794955</v>
      </c>
      <c r="AA38" s="176"/>
      <c r="AB38" s="176">
        <v>0</v>
      </c>
      <c r="AC38" s="176">
        <v>4846.8006902517618</v>
      </c>
      <c r="AD38" s="176">
        <v>0</v>
      </c>
      <c r="AE38" s="176">
        <v>786.2297980000003</v>
      </c>
      <c r="AF38" s="176">
        <v>0</v>
      </c>
      <c r="AG38" s="176">
        <v>0</v>
      </c>
    </row>
    <row r="39" spans="1:33" x14ac:dyDescent="0.25">
      <c r="A39">
        <v>23972</v>
      </c>
      <c r="B39">
        <v>3106</v>
      </c>
      <c r="C39" t="s">
        <v>188</v>
      </c>
      <c r="D39" t="s">
        <v>186</v>
      </c>
      <c r="F39" t="s">
        <v>151</v>
      </c>
      <c r="H39" s="176">
        <v>0</v>
      </c>
      <c r="I39" s="176">
        <v>4008</v>
      </c>
      <c r="J39" s="176">
        <v>0</v>
      </c>
      <c r="K39" s="176">
        <v>0</v>
      </c>
      <c r="L39" s="176">
        <v>0</v>
      </c>
      <c r="M39" s="176">
        <v>4008</v>
      </c>
      <c r="N39" s="176">
        <v>58274</v>
      </c>
      <c r="O39" s="176">
        <v>0</v>
      </c>
      <c r="P39" s="176">
        <v>133626.89317730977</v>
      </c>
      <c r="Q39" s="176"/>
      <c r="R39" s="176">
        <v>0</v>
      </c>
      <c r="S39" s="176">
        <v>8218.0559854587482</v>
      </c>
      <c r="T39" s="176">
        <v>0</v>
      </c>
      <c r="U39" s="176">
        <v>430.08862479153868</v>
      </c>
      <c r="V39" s="176">
        <v>0</v>
      </c>
      <c r="W39" s="176">
        <v>0</v>
      </c>
      <c r="X39" s="176">
        <v>72266.940000000177</v>
      </c>
      <c r="Y39" s="176">
        <v>0</v>
      </c>
      <c r="Z39" s="176">
        <v>189941.14807274973</v>
      </c>
      <c r="AA39" s="176"/>
      <c r="AB39" s="176">
        <v>0</v>
      </c>
      <c r="AC39" s="176">
        <v>12889.778466501417</v>
      </c>
      <c r="AD39" s="176">
        <v>0</v>
      </c>
      <c r="AE39" s="176">
        <v>314.85874362951654</v>
      </c>
      <c r="AF39" s="176">
        <v>0</v>
      </c>
      <c r="AG39" s="176">
        <v>0</v>
      </c>
    </row>
    <row r="40" spans="1:33" x14ac:dyDescent="0.25">
      <c r="A40">
        <v>23973</v>
      </c>
      <c r="B40">
        <v>3107</v>
      </c>
      <c r="C40" t="s">
        <v>189</v>
      </c>
      <c r="D40" t="s">
        <v>186</v>
      </c>
      <c r="F40" t="s">
        <v>151</v>
      </c>
      <c r="H40" s="176">
        <v>0</v>
      </c>
      <c r="I40" s="176">
        <v>1941</v>
      </c>
      <c r="J40" s="176">
        <v>0</v>
      </c>
      <c r="K40" s="176">
        <v>0</v>
      </c>
      <c r="L40" s="176">
        <v>0</v>
      </c>
      <c r="M40" s="176">
        <v>1941</v>
      </c>
      <c r="N40" s="176">
        <v>38420.919997000019</v>
      </c>
      <c r="O40" s="176">
        <v>0</v>
      </c>
      <c r="P40" s="176">
        <v>100851.94385682337</v>
      </c>
      <c r="Q40" s="176"/>
      <c r="R40" s="176">
        <v>0</v>
      </c>
      <c r="S40" s="176">
        <v>6225.4428326774905</v>
      </c>
      <c r="T40" s="176">
        <v>0</v>
      </c>
      <c r="U40" s="176">
        <v>178.10089999999946</v>
      </c>
      <c r="V40" s="176">
        <v>0</v>
      </c>
      <c r="W40" s="176">
        <v>0</v>
      </c>
      <c r="X40" s="176">
        <v>44702.589997000061</v>
      </c>
      <c r="Y40" s="176">
        <v>0</v>
      </c>
      <c r="Z40" s="176">
        <v>109899.2006603888</v>
      </c>
      <c r="AA40" s="176"/>
      <c r="AB40" s="176">
        <v>0</v>
      </c>
      <c r="AC40" s="176">
        <v>7661.6258346300947</v>
      </c>
      <c r="AD40" s="176">
        <v>0</v>
      </c>
      <c r="AE40" s="176">
        <v>177.42579800000021</v>
      </c>
      <c r="AF40" s="176">
        <v>0</v>
      </c>
      <c r="AG40" s="176">
        <v>0</v>
      </c>
    </row>
    <row r="41" spans="1:33" x14ac:dyDescent="0.25">
      <c r="A41">
        <v>23969</v>
      </c>
      <c r="B41">
        <v>3109</v>
      </c>
      <c r="C41" t="s">
        <v>190</v>
      </c>
      <c r="D41" t="s">
        <v>186</v>
      </c>
      <c r="F41" t="s">
        <v>151</v>
      </c>
      <c r="H41" s="176">
        <v>0</v>
      </c>
      <c r="I41" s="176">
        <v>0</v>
      </c>
      <c r="J41" s="176">
        <v>0</v>
      </c>
      <c r="K41" s="176">
        <v>955</v>
      </c>
      <c r="L41" s="176">
        <v>0</v>
      </c>
      <c r="M41" s="176">
        <v>955</v>
      </c>
      <c r="N41" s="176"/>
      <c r="O41" s="176">
        <v>0</v>
      </c>
      <c r="P41" s="176">
        <v>0</v>
      </c>
      <c r="Q41" s="176"/>
      <c r="R41" s="176">
        <v>0</v>
      </c>
      <c r="S41" s="176">
        <v>0</v>
      </c>
      <c r="T41" s="176">
        <v>0</v>
      </c>
      <c r="U41" s="176"/>
      <c r="V41" s="176">
        <v>0</v>
      </c>
      <c r="W41" s="176">
        <v>0</v>
      </c>
      <c r="X41" s="176"/>
      <c r="Y41" s="176">
        <v>0</v>
      </c>
      <c r="Z41" s="176">
        <v>0</v>
      </c>
      <c r="AA41" s="176"/>
      <c r="AB41" s="176">
        <v>0</v>
      </c>
      <c r="AC41" s="176">
        <v>0</v>
      </c>
      <c r="AD41" s="176">
        <v>0</v>
      </c>
      <c r="AE41" s="176"/>
      <c r="AF41" s="176">
        <v>0</v>
      </c>
      <c r="AG41" s="176">
        <v>0</v>
      </c>
    </row>
    <row r="42" spans="1:33" x14ac:dyDescent="0.25">
      <c r="A42">
        <v>23901</v>
      </c>
      <c r="B42">
        <v>3110</v>
      </c>
      <c r="C42" t="s">
        <v>191</v>
      </c>
      <c r="D42" t="s">
        <v>186</v>
      </c>
      <c r="F42" t="s">
        <v>151</v>
      </c>
      <c r="H42" s="176">
        <v>1672.6999999999998</v>
      </c>
      <c r="I42" s="176">
        <v>5871.1</v>
      </c>
      <c r="J42" s="176">
        <v>1717</v>
      </c>
      <c r="K42" s="176">
        <v>0</v>
      </c>
      <c r="L42" s="176">
        <v>0</v>
      </c>
      <c r="M42" s="176">
        <v>9260.7999999999993</v>
      </c>
      <c r="N42" s="176">
        <v>725903.60199600039</v>
      </c>
      <c r="O42" s="176">
        <v>0</v>
      </c>
      <c r="P42" s="176">
        <v>860955.80912975129</v>
      </c>
      <c r="Q42" s="176">
        <v>286438.48387096752</v>
      </c>
      <c r="R42" s="176">
        <v>0</v>
      </c>
      <c r="S42" s="176">
        <v>53225.907087013904</v>
      </c>
      <c r="T42" s="176">
        <v>0</v>
      </c>
      <c r="U42" s="176">
        <v>7397</v>
      </c>
      <c r="V42" s="176">
        <v>0</v>
      </c>
      <c r="W42" s="176">
        <v>0</v>
      </c>
      <c r="X42" s="176">
        <v>694144.82403699984</v>
      </c>
      <c r="Y42" s="176">
        <v>0</v>
      </c>
      <c r="Z42" s="176">
        <v>760763.04381989874</v>
      </c>
      <c r="AA42" s="176">
        <v>180781.51612903224</v>
      </c>
      <c r="AB42" s="176">
        <v>0</v>
      </c>
      <c r="AC42" s="176">
        <v>52624.004812760992</v>
      </c>
      <c r="AD42" s="176">
        <v>0</v>
      </c>
      <c r="AE42" s="176">
        <v>7225.9100000000035</v>
      </c>
      <c r="AF42" s="176">
        <v>0</v>
      </c>
      <c r="AG42" s="176">
        <v>0</v>
      </c>
    </row>
    <row r="43" spans="1:33" x14ac:dyDescent="0.25">
      <c r="A43">
        <v>23900</v>
      </c>
      <c r="B43">
        <v>3111</v>
      </c>
      <c r="C43" t="s">
        <v>192</v>
      </c>
      <c r="D43" t="s">
        <v>186</v>
      </c>
      <c r="F43" t="s">
        <v>151</v>
      </c>
      <c r="H43" s="176">
        <v>0</v>
      </c>
      <c r="I43" s="176">
        <v>1119</v>
      </c>
      <c r="J43" s="176">
        <v>2466</v>
      </c>
      <c r="K43" s="176">
        <v>101</v>
      </c>
      <c r="L43" s="176">
        <v>630</v>
      </c>
      <c r="M43" s="176">
        <v>4316</v>
      </c>
      <c r="N43" s="176">
        <v>521975.08997499943</v>
      </c>
      <c r="O43" s="176">
        <v>0</v>
      </c>
      <c r="P43" s="176">
        <v>463866.44196076691</v>
      </c>
      <c r="Q43" s="176"/>
      <c r="R43" s="176">
        <v>0</v>
      </c>
      <c r="S43" s="176">
        <v>28647.292420372367</v>
      </c>
      <c r="T43" s="176">
        <v>0</v>
      </c>
      <c r="U43" s="176">
        <v>1785.8699656750614</v>
      </c>
      <c r="V43" s="176">
        <v>0</v>
      </c>
      <c r="W43" s="176">
        <v>0</v>
      </c>
      <c r="X43" s="176">
        <v>484868.74003599957</v>
      </c>
      <c r="Y43" s="176">
        <v>0</v>
      </c>
      <c r="Z43" s="176">
        <v>468181.31349401921</v>
      </c>
      <c r="AA43" s="176"/>
      <c r="AB43" s="176">
        <v>0</v>
      </c>
      <c r="AC43" s="176">
        <v>32130.534670700159</v>
      </c>
      <c r="AD43" s="176">
        <v>0</v>
      </c>
      <c r="AE43" s="176">
        <v>1617.4736843684223</v>
      </c>
      <c r="AF43" s="176">
        <v>0</v>
      </c>
      <c r="AG43" s="176">
        <v>0</v>
      </c>
    </row>
    <row r="44" spans="1:33" x14ac:dyDescent="0.25">
      <c r="A44">
        <v>23898</v>
      </c>
      <c r="B44">
        <v>3112</v>
      </c>
      <c r="C44" t="s">
        <v>193</v>
      </c>
      <c r="D44" t="s">
        <v>186</v>
      </c>
      <c r="F44" t="s">
        <v>151</v>
      </c>
      <c r="H44" s="176">
        <v>342</v>
      </c>
      <c r="I44" s="176">
        <v>0</v>
      </c>
      <c r="J44" s="176">
        <v>6239</v>
      </c>
      <c r="K44" s="176">
        <v>0</v>
      </c>
      <c r="L44" s="176">
        <v>0</v>
      </c>
      <c r="M44" s="176">
        <v>6581</v>
      </c>
      <c r="N44" s="176">
        <v>172621.13799432214</v>
      </c>
      <c r="O44" s="176">
        <v>0</v>
      </c>
      <c r="P44" s="176">
        <v>710274.64360087272</v>
      </c>
      <c r="Q44" s="176">
        <v>88700.108374384232</v>
      </c>
      <c r="R44" s="176">
        <v>0</v>
      </c>
      <c r="S44" s="176">
        <v>44752.535439059982</v>
      </c>
      <c r="T44" s="176">
        <v>0</v>
      </c>
      <c r="U44" s="176">
        <v>2141.6699507389148</v>
      </c>
      <c r="V44" s="176">
        <v>0</v>
      </c>
      <c r="W44" s="176">
        <v>0</v>
      </c>
      <c r="X44" s="176">
        <v>166862.84000367764</v>
      </c>
      <c r="Y44" s="176">
        <v>0</v>
      </c>
      <c r="Z44" s="176">
        <v>608588.71424640529</v>
      </c>
      <c r="AA44" s="176">
        <v>32321.034482758492</v>
      </c>
      <c r="AB44" s="176">
        <v>0</v>
      </c>
      <c r="AC44" s="176">
        <v>41500.222939487125</v>
      </c>
      <c r="AD44" s="176">
        <v>0</v>
      </c>
      <c r="AE44" s="176">
        <v>59.980842689655901</v>
      </c>
      <c r="AF44" s="176">
        <v>0</v>
      </c>
      <c r="AG44" s="176">
        <v>0</v>
      </c>
    </row>
    <row r="45" spans="1:33" x14ac:dyDescent="0.25">
      <c r="A45">
        <v>23899</v>
      </c>
      <c r="B45">
        <v>3113</v>
      </c>
      <c r="C45" t="s">
        <v>194</v>
      </c>
      <c r="D45" t="s">
        <v>186</v>
      </c>
      <c r="F45" t="s">
        <v>151</v>
      </c>
      <c r="H45" s="176">
        <v>913.3</v>
      </c>
      <c r="I45" s="176">
        <v>5327</v>
      </c>
      <c r="J45" s="176">
        <v>5689</v>
      </c>
      <c r="K45" s="176">
        <v>576</v>
      </c>
      <c r="L45" s="176">
        <v>1808</v>
      </c>
      <c r="M45" s="176">
        <v>14313.3</v>
      </c>
      <c r="N45" s="176">
        <v>1317023.4639900066</v>
      </c>
      <c r="O45" s="176">
        <v>0</v>
      </c>
      <c r="P45" s="176">
        <v>1116562.2470831948</v>
      </c>
      <c r="Q45" s="176">
        <v>159035.80952380924</v>
      </c>
      <c r="R45" s="176">
        <v>0</v>
      </c>
      <c r="S45" s="176">
        <v>70591.760914553248</v>
      </c>
      <c r="T45" s="176">
        <v>0</v>
      </c>
      <c r="U45" s="176">
        <v>5015.5275132275128</v>
      </c>
      <c r="V45" s="176">
        <v>0</v>
      </c>
      <c r="W45" s="176">
        <v>0</v>
      </c>
      <c r="X45" s="176">
        <v>1271623.320001998</v>
      </c>
      <c r="Y45" s="176">
        <v>0</v>
      </c>
      <c r="Z45" s="176">
        <v>1128220.0958765801</v>
      </c>
      <c r="AA45" s="176">
        <v>99052.97619033372</v>
      </c>
      <c r="AB45" s="176">
        <v>0</v>
      </c>
      <c r="AC45" s="176">
        <v>78776.901194341801</v>
      </c>
      <c r="AD45" s="176">
        <v>0</v>
      </c>
      <c r="AE45" s="176">
        <v>4784.8306886296368</v>
      </c>
      <c r="AF45" s="176">
        <v>0</v>
      </c>
      <c r="AG45" s="176">
        <v>0</v>
      </c>
    </row>
    <row r="46" spans="1:33" x14ac:dyDescent="0.25">
      <c r="A46">
        <v>23904</v>
      </c>
      <c r="B46">
        <v>3114</v>
      </c>
      <c r="C46" t="s">
        <v>195</v>
      </c>
      <c r="D46" t="s">
        <v>186</v>
      </c>
      <c r="F46" t="s">
        <v>151</v>
      </c>
      <c r="H46" s="176">
        <v>0</v>
      </c>
      <c r="I46" s="176">
        <v>0</v>
      </c>
      <c r="J46" s="176">
        <v>2737</v>
      </c>
      <c r="K46" s="176">
        <v>7127</v>
      </c>
      <c r="L46" s="176">
        <v>0</v>
      </c>
      <c r="M46" s="176">
        <v>9864</v>
      </c>
      <c r="N46" s="176">
        <v>513957.59999105328</v>
      </c>
      <c r="O46" s="176">
        <v>0</v>
      </c>
      <c r="P46" s="176">
        <v>1162505.570009999</v>
      </c>
      <c r="Q46" s="176"/>
      <c r="R46" s="176">
        <v>0</v>
      </c>
      <c r="S46" s="176">
        <v>38783.963138174455</v>
      </c>
      <c r="T46" s="176">
        <v>0</v>
      </c>
      <c r="U46" s="176">
        <v>884.87634903504204</v>
      </c>
      <c r="V46" s="176">
        <v>0</v>
      </c>
      <c r="W46" s="176">
        <v>0</v>
      </c>
      <c r="X46" s="176">
        <v>405619.99995999946</v>
      </c>
      <c r="Y46" s="176">
        <v>0</v>
      </c>
      <c r="Z46" s="176">
        <v>1193149.971969001</v>
      </c>
      <c r="AA46" s="176"/>
      <c r="AB46" s="176">
        <v>0</v>
      </c>
      <c r="AC46" s="176">
        <v>39819.795224078916</v>
      </c>
      <c r="AD46" s="176">
        <v>0</v>
      </c>
      <c r="AE46" s="176">
        <v>1830.154900964958</v>
      </c>
      <c r="AF46" s="176">
        <v>0</v>
      </c>
      <c r="AG46" s="176">
        <v>0</v>
      </c>
    </row>
    <row r="47" spans="1:33" x14ac:dyDescent="0.25">
      <c r="A47">
        <v>23974</v>
      </c>
      <c r="B47">
        <v>3119</v>
      </c>
      <c r="C47" t="s">
        <v>196</v>
      </c>
      <c r="D47" t="s">
        <v>186</v>
      </c>
      <c r="F47" t="s">
        <v>151</v>
      </c>
      <c r="H47" s="176">
        <v>2883.5</v>
      </c>
      <c r="I47" s="176">
        <v>1142</v>
      </c>
      <c r="J47" s="176">
        <v>1508</v>
      </c>
      <c r="K47" s="176">
        <v>286</v>
      </c>
      <c r="L47" s="176">
        <v>556</v>
      </c>
      <c r="M47" s="176">
        <v>6375.5</v>
      </c>
      <c r="N47" s="176">
        <v>152507.569991</v>
      </c>
      <c r="O47" s="176">
        <v>0</v>
      </c>
      <c r="P47" s="176">
        <v>680846.56928319857</v>
      </c>
      <c r="Q47" s="176"/>
      <c r="R47" s="176">
        <v>0</v>
      </c>
      <c r="S47" s="176">
        <v>55374.578953726159</v>
      </c>
      <c r="T47" s="176">
        <v>0</v>
      </c>
      <c r="U47" s="176">
        <v>4489.3714889999974</v>
      </c>
      <c r="V47" s="176">
        <v>0</v>
      </c>
      <c r="W47" s="176">
        <v>0</v>
      </c>
      <c r="X47" s="176">
        <v>151768.04000199959</v>
      </c>
      <c r="Y47" s="176">
        <v>0</v>
      </c>
      <c r="Z47" s="176">
        <v>684536.53573553544</v>
      </c>
      <c r="AA47" s="176"/>
      <c r="AB47" s="176">
        <v>0</v>
      </c>
      <c r="AC47" s="176">
        <v>55652.753810424154</v>
      </c>
      <c r="AD47" s="176">
        <v>0</v>
      </c>
      <c r="AE47" s="176">
        <v>4690.6952380000002</v>
      </c>
      <c r="AF47" s="176">
        <v>0</v>
      </c>
      <c r="AG47" s="176">
        <v>0</v>
      </c>
    </row>
    <row r="48" spans="1:33" x14ac:dyDescent="0.25">
      <c r="A48">
        <v>23975</v>
      </c>
      <c r="B48">
        <v>3120</v>
      </c>
      <c r="C48" t="s">
        <v>197</v>
      </c>
      <c r="D48" t="s">
        <v>186</v>
      </c>
      <c r="F48" t="s">
        <v>151</v>
      </c>
      <c r="H48" s="176">
        <v>0</v>
      </c>
      <c r="I48" s="176">
        <v>2697</v>
      </c>
      <c r="J48" s="176">
        <v>1007</v>
      </c>
      <c r="K48" s="176">
        <v>1861</v>
      </c>
      <c r="L48" s="176">
        <v>0</v>
      </c>
      <c r="M48" s="176">
        <v>5565</v>
      </c>
      <c r="N48" s="176">
        <v>105290.45000299998</v>
      </c>
      <c r="O48" s="176">
        <v>0</v>
      </c>
      <c r="P48" s="176">
        <v>356896.74918633502</v>
      </c>
      <c r="Q48" s="176"/>
      <c r="R48" s="176">
        <v>0</v>
      </c>
      <c r="S48" s="176">
        <v>21897.843180682034</v>
      </c>
      <c r="T48" s="176">
        <v>0</v>
      </c>
      <c r="U48" s="176">
        <v>375.18933100000004</v>
      </c>
      <c r="V48" s="176">
        <v>0</v>
      </c>
      <c r="W48" s="176">
        <v>0</v>
      </c>
      <c r="X48" s="176">
        <v>117620.10000400012</v>
      </c>
      <c r="Y48" s="176">
        <v>0</v>
      </c>
      <c r="Z48" s="176">
        <v>385506.41326136934</v>
      </c>
      <c r="AA48" s="176"/>
      <c r="AB48" s="176">
        <v>0</v>
      </c>
      <c r="AC48" s="176">
        <v>25750.204400956572</v>
      </c>
      <c r="AD48" s="176">
        <v>0</v>
      </c>
      <c r="AE48" s="176">
        <v>321.79898599999979</v>
      </c>
      <c r="AF48" s="176">
        <v>0</v>
      </c>
      <c r="AG48" s="176">
        <v>0</v>
      </c>
    </row>
    <row r="49" spans="1:33" x14ac:dyDescent="0.25">
      <c r="A49">
        <v>24010</v>
      </c>
      <c r="B49">
        <v>3121</v>
      </c>
      <c r="C49" t="s">
        <v>198</v>
      </c>
      <c r="D49" t="s">
        <v>186</v>
      </c>
      <c r="F49" t="s">
        <v>199</v>
      </c>
      <c r="H49" s="176">
        <v>0</v>
      </c>
      <c r="I49" s="176">
        <v>0</v>
      </c>
      <c r="J49" s="176">
        <v>1783</v>
      </c>
      <c r="K49" s="176">
        <v>98</v>
      </c>
      <c r="L49" s="176">
        <v>0</v>
      </c>
      <c r="M49" s="176">
        <v>1881</v>
      </c>
      <c r="N49" s="176">
        <v>166675.99999499996</v>
      </c>
      <c r="O49" s="176">
        <v>0</v>
      </c>
      <c r="P49" s="176">
        <v>149672.21449800022</v>
      </c>
      <c r="Q49" s="176"/>
      <c r="R49" s="176">
        <v>0</v>
      </c>
      <c r="S49" s="176">
        <v>4544.0074770167876</v>
      </c>
      <c r="T49" s="176">
        <v>0</v>
      </c>
      <c r="U49" s="176">
        <v>952.0181818181818</v>
      </c>
      <c r="V49" s="176">
        <v>0</v>
      </c>
      <c r="W49" s="176">
        <v>0</v>
      </c>
      <c r="X49" s="176">
        <v>6218.8666689999518</v>
      </c>
      <c r="Y49" s="176">
        <v>0</v>
      </c>
      <c r="Z49" s="176">
        <v>10445.164912000299</v>
      </c>
      <c r="AA49" s="176"/>
      <c r="AB49" s="176">
        <v>0</v>
      </c>
      <c r="AC49" s="176">
        <v>314.11670025235173</v>
      </c>
      <c r="AD49" s="176">
        <v>0</v>
      </c>
      <c r="AE49" s="176">
        <v>0</v>
      </c>
      <c r="AF49" s="176">
        <v>0</v>
      </c>
      <c r="AG49" s="176">
        <v>0</v>
      </c>
    </row>
    <row r="50" spans="1:33" x14ac:dyDescent="0.25">
      <c r="A50">
        <v>23994</v>
      </c>
      <c r="B50">
        <v>3123</v>
      </c>
      <c r="C50" t="s">
        <v>200</v>
      </c>
      <c r="D50" t="s">
        <v>186</v>
      </c>
      <c r="F50" t="s">
        <v>199</v>
      </c>
      <c r="H50" s="176">
        <v>0</v>
      </c>
      <c r="I50" s="176">
        <v>0</v>
      </c>
      <c r="J50" s="176">
        <v>3815</v>
      </c>
      <c r="K50" s="176">
        <v>399</v>
      </c>
      <c r="L50" s="176">
        <v>0</v>
      </c>
      <c r="M50" s="176">
        <v>4214</v>
      </c>
      <c r="N50" s="176">
        <v>133432.431965</v>
      </c>
      <c r="O50" s="176">
        <v>0</v>
      </c>
      <c r="P50" s="176">
        <v>167181.158943836</v>
      </c>
      <c r="Q50" s="176"/>
      <c r="R50" s="176">
        <v>0</v>
      </c>
      <c r="S50" s="176">
        <v>8991.8014669534969</v>
      </c>
      <c r="T50" s="176">
        <v>0</v>
      </c>
      <c r="U50" s="176">
        <v>584.43457569694147</v>
      </c>
      <c r="V50" s="176">
        <v>0</v>
      </c>
      <c r="W50" s="176">
        <v>0</v>
      </c>
      <c r="X50" s="176">
        <v>144024.7499820001</v>
      </c>
      <c r="Y50" s="176">
        <v>0</v>
      </c>
      <c r="Z50" s="176">
        <v>103376.79633623766</v>
      </c>
      <c r="AA50" s="176"/>
      <c r="AB50" s="176">
        <v>0</v>
      </c>
      <c r="AC50" s="176">
        <v>1581.0567310600925</v>
      </c>
      <c r="AD50" s="176">
        <v>0</v>
      </c>
      <c r="AE50" s="176">
        <v>454.45982131111305</v>
      </c>
      <c r="AF50" s="176">
        <v>0</v>
      </c>
      <c r="AG50" s="176">
        <v>0</v>
      </c>
    </row>
    <row r="51" spans="1:33" x14ac:dyDescent="0.25">
      <c r="A51">
        <v>24161</v>
      </c>
      <c r="B51">
        <v>3124</v>
      </c>
      <c r="C51" t="s">
        <v>201</v>
      </c>
      <c r="D51" t="s">
        <v>186</v>
      </c>
      <c r="F51" t="s">
        <v>199</v>
      </c>
      <c r="H51" s="176">
        <v>0</v>
      </c>
      <c r="I51" s="176">
        <v>0</v>
      </c>
      <c r="J51" s="176">
        <v>5204.5</v>
      </c>
      <c r="K51" s="176">
        <v>370</v>
      </c>
      <c r="L51" s="176">
        <v>0</v>
      </c>
      <c r="M51" s="176">
        <v>5574.5</v>
      </c>
      <c r="N51" s="176">
        <v>399512.35001274291</v>
      </c>
      <c r="O51" s="176">
        <v>0</v>
      </c>
      <c r="P51" s="176">
        <v>497737.75825860305</v>
      </c>
      <c r="Q51" s="176"/>
      <c r="R51" s="176">
        <v>0</v>
      </c>
      <c r="S51" s="176">
        <v>30789.364477763302</v>
      </c>
      <c r="T51" s="176">
        <v>0</v>
      </c>
      <c r="U51" s="176">
        <v>802.51199338296101</v>
      </c>
      <c r="V51" s="176">
        <v>0</v>
      </c>
      <c r="W51" s="176">
        <v>0</v>
      </c>
      <c r="X51" s="176">
        <v>337827.56000725692</v>
      </c>
      <c r="Y51" s="176">
        <v>0</v>
      </c>
      <c r="Z51" s="176">
        <v>467871.78219791036</v>
      </c>
      <c r="AA51" s="176"/>
      <c r="AB51" s="176">
        <v>0</v>
      </c>
      <c r="AC51" s="176">
        <v>32221.722746637508</v>
      </c>
      <c r="AD51" s="176">
        <v>0</v>
      </c>
      <c r="AE51" s="176">
        <v>607.92087869230818</v>
      </c>
      <c r="AF51" s="176">
        <v>0</v>
      </c>
      <c r="AG51" s="176">
        <v>0</v>
      </c>
    </row>
    <row r="52" spans="1:33" x14ac:dyDescent="0.25">
      <c r="A52">
        <v>24176</v>
      </c>
      <c r="B52">
        <v>3125</v>
      </c>
      <c r="C52" t="s">
        <v>202</v>
      </c>
      <c r="D52" t="s">
        <v>186</v>
      </c>
      <c r="F52" t="s">
        <v>151</v>
      </c>
      <c r="H52" s="176">
        <v>43</v>
      </c>
      <c r="I52" s="176">
        <v>0</v>
      </c>
      <c r="J52" s="176">
        <v>2678</v>
      </c>
      <c r="K52" s="176">
        <v>57</v>
      </c>
      <c r="L52" s="176">
        <v>0</v>
      </c>
      <c r="M52" s="176">
        <v>2778</v>
      </c>
      <c r="N52" s="176">
        <v>137988.36399600003</v>
      </c>
      <c r="O52" s="176">
        <v>0</v>
      </c>
      <c r="P52" s="176">
        <v>185444.79824633175</v>
      </c>
      <c r="Q52" s="176"/>
      <c r="R52" s="176">
        <v>0</v>
      </c>
      <c r="S52" s="176">
        <v>11464.649005825791</v>
      </c>
      <c r="T52" s="176">
        <v>0</v>
      </c>
      <c r="U52" s="176">
        <v>474.23868329551567</v>
      </c>
      <c r="V52" s="176">
        <v>0</v>
      </c>
      <c r="W52" s="176">
        <v>0</v>
      </c>
      <c r="X52" s="176">
        <v>76674.530009000096</v>
      </c>
      <c r="Y52" s="176">
        <v>0</v>
      </c>
      <c r="Z52" s="176">
        <v>172504.85233209538</v>
      </c>
      <c r="AA52" s="176"/>
      <c r="AB52" s="176">
        <v>0</v>
      </c>
      <c r="AC52" s="176">
        <v>11840.709859914727</v>
      </c>
      <c r="AD52" s="176">
        <v>0</v>
      </c>
      <c r="AE52" s="176">
        <v>439.95165761357521</v>
      </c>
      <c r="AF52" s="176">
        <v>0</v>
      </c>
      <c r="AG52" s="176">
        <v>0</v>
      </c>
    </row>
    <row r="53" spans="1:33" x14ac:dyDescent="0.25">
      <c r="A53">
        <v>24177</v>
      </c>
      <c r="B53">
        <v>3126</v>
      </c>
      <c r="C53" t="s">
        <v>203</v>
      </c>
      <c r="D53" t="s">
        <v>186</v>
      </c>
      <c r="F53" t="s">
        <v>151</v>
      </c>
      <c r="H53" s="176">
        <v>0</v>
      </c>
      <c r="I53" s="176">
        <v>0</v>
      </c>
      <c r="J53" s="176">
        <v>4430</v>
      </c>
      <c r="K53" s="176">
        <v>0</v>
      </c>
      <c r="L53" s="176">
        <v>0</v>
      </c>
      <c r="M53" s="176">
        <v>4430</v>
      </c>
      <c r="N53" s="176">
        <v>334896.15002000006</v>
      </c>
      <c r="O53" s="176">
        <v>0</v>
      </c>
      <c r="P53" s="176">
        <v>89946.411961189762</v>
      </c>
      <c r="Q53" s="176"/>
      <c r="R53" s="176">
        <v>0</v>
      </c>
      <c r="S53" s="176">
        <v>5538.046176437434</v>
      </c>
      <c r="T53" s="176">
        <v>0</v>
      </c>
      <c r="U53" s="176">
        <v>1219.0582010582011</v>
      </c>
      <c r="V53" s="176">
        <v>0</v>
      </c>
      <c r="W53" s="176">
        <v>0</v>
      </c>
      <c r="X53" s="176">
        <v>346282.86002299981</v>
      </c>
      <c r="Y53" s="176">
        <v>0</v>
      </c>
      <c r="Z53" s="176">
        <v>17170.890808429162</v>
      </c>
      <c r="AA53" s="176"/>
      <c r="AB53" s="176">
        <v>0</v>
      </c>
      <c r="AC53" s="176">
        <v>1094.3095085611487</v>
      </c>
      <c r="AD53" s="176">
        <v>0</v>
      </c>
      <c r="AE53" s="176">
        <v>813.75746737037025</v>
      </c>
      <c r="AF53" s="176">
        <v>0</v>
      </c>
      <c r="AG53" s="176">
        <v>0</v>
      </c>
    </row>
    <row r="54" spans="1:33" x14ac:dyDescent="0.25">
      <c r="A54">
        <v>24178</v>
      </c>
      <c r="B54">
        <v>3127</v>
      </c>
      <c r="C54" t="s">
        <v>204</v>
      </c>
      <c r="D54" t="s">
        <v>186</v>
      </c>
      <c r="F54" t="s">
        <v>151</v>
      </c>
      <c r="H54" s="176">
        <v>0</v>
      </c>
      <c r="I54" s="176">
        <v>0</v>
      </c>
      <c r="J54" s="176">
        <v>2283</v>
      </c>
      <c r="K54" s="176">
        <v>280</v>
      </c>
      <c r="L54" s="176">
        <v>0</v>
      </c>
      <c r="M54" s="176">
        <v>2563</v>
      </c>
      <c r="N54" s="176">
        <v>71010.47000099998</v>
      </c>
      <c r="O54" s="176">
        <v>0</v>
      </c>
      <c r="P54" s="176">
        <v>261080.92974906135</v>
      </c>
      <c r="Q54" s="176"/>
      <c r="R54" s="176">
        <v>0</v>
      </c>
      <c r="S54" s="176">
        <v>16063.050105202245</v>
      </c>
      <c r="T54" s="176">
        <v>0</v>
      </c>
      <c r="U54" s="176">
        <v>335.67729591836735</v>
      </c>
      <c r="V54" s="176">
        <v>0</v>
      </c>
      <c r="W54" s="176">
        <v>0</v>
      </c>
      <c r="X54" s="176">
        <v>71688.449996000039</v>
      </c>
      <c r="Y54" s="176">
        <v>0</v>
      </c>
      <c r="Z54" s="176">
        <v>256364.9327161517</v>
      </c>
      <c r="AA54" s="176"/>
      <c r="AB54" s="176">
        <v>0</v>
      </c>
      <c r="AC54" s="176">
        <v>17620.784164982786</v>
      </c>
      <c r="AD54" s="176">
        <v>0</v>
      </c>
      <c r="AE54" s="176">
        <v>401.47916699999996</v>
      </c>
      <c r="AF54" s="176">
        <v>0</v>
      </c>
      <c r="AG54" s="176">
        <v>0</v>
      </c>
    </row>
    <row r="55" spans="1:33" x14ac:dyDescent="0.25">
      <c r="A55">
        <v>24179</v>
      </c>
      <c r="B55">
        <v>3128</v>
      </c>
      <c r="C55" t="s">
        <v>205</v>
      </c>
      <c r="D55" t="s">
        <v>186</v>
      </c>
      <c r="F55" t="s">
        <v>151</v>
      </c>
      <c r="H55" s="176">
        <v>0</v>
      </c>
      <c r="I55" s="176">
        <v>0</v>
      </c>
      <c r="J55" s="176">
        <v>3150</v>
      </c>
      <c r="K55" s="176">
        <v>0</v>
      </c>
      <c r="L55" s="176">
        <v>0</v>
      </c>
      <c r="M55" s="176">
        <v>3150</v>
      </c>
      <c r="N55" s="176">
        <v>186906.27599499992</v>
      </c>
      <c r="O55" s="176">
        <v>0</v>
      </c>
      <c r="P55" s="176">
        <v>265323.67318264674</v>
      </c>
      <c r="Q55" s="176"/>
      <c r="R55" s="176">
        <v>0</v>
      </c>
      <c r="S55" s="176">
        <v>16320.587585602712</v>
      </c>
      <c r="T55" s="176">
        <v>0</v>
      </c>
      <c r="U55" s="176">
        <v>325.62313899999981</v>
      </c>
      <c r="V55" s="176">
        <v>0</v>
      </c>
      <c r="W55" s="176">
        <v>0</v>
      </c>
      <c r="X55" s="176">
        <v>197410.36001200019</v>
      </c>
      <c r="Y55" s="176">
        <v>0</v>
      </c>
      <c r="Z55" s="176">
        <v>284979.2924122673</v>
      </c>
      <c r="AA55" s="176"/>
      <c r="AB55" s="176">
        <v>0</v>
      </c>
      <c r="AC55" s="176">
        <v>19680.072545406314</v>
      </c>
      <c r="AD55" s="176">
        <v>0</v>
      </c>
      <c r="AE55" s="176">
        <v>332.74740299999985</v>
      </c>
      <c r="AF55" s="176">
        <v>0</v>
      </c>
      <c r="AG55" s="176">
        <v>0</v>
      </c>
    </row>
    <row r="56" spans="1:33" x14ac:dyDescent="0.25">
      <c r="A56">
        <v>24180</v>
      </c>
      <c r="B56">
        <v>3129</v>
      </c>
      <c r="C56" t="s">
        <v>206</v>
      </c>
      <c r="D56" t="s">
        <v>186</v>
      </c>
      <c r="F56" t="s">
        <v>151</v>
      </c>
      <c r="H56" s="176">
        <v>0</v>
      </c>
      <c r="I56" s="176">
        <v>0</v>
      </c>
      <c r="J56" s="176">
        <v>13112</v>
      </c>
      <c r="K56" s="176">
        <v>687</v>
      </c>
      <c r="L56" s="176">
        <v>0</v>
      </c>
      <c r="M56" s="176">
        <v>13799</v>
      </c>
      <c r="N56" s="176">
        <v>516572.14799699979</v>
      </c>
      <c r="O56" s="176">
        <v>0</v>
      </c>
      <c r="P56" s="176">
        <v>1180749.9334888407</v>
      </c>
      <c r="Q56" s="176"/>
      <c r="R56" s="176">
        <v>0</v>
      </c>
      <c r="S56" s="176">
        <v>72577.597832044848</v>
      </c>
      <c r="T56" s="176">
        <v>0</v>
      </c>
      <c r="U56" s="176">
        <v>2899.4404857142858</v>
      </c>
      <c r="V56" s="176">
        <v>0</v>
      </c>
      <c r="W56" s="176">
        <v>0</v>
      </c>
      <c r="X56" s="176">
        <v>492100.04999599978</v>
      </c>
      <c r="Y56" s="176">
        <v>0</v>
      </c>
      <c r="Z56" s="176">
        <v>1150837.0083805602</v>
      </c>
      <c r="AA56" s="176"/>
      <c r="AB56" s="176">
        <v>0</v>
      </c>
      <c r="AC56" s="176">
        <v>79392.148255075343</v>
      </c>
      <c r="AD56" s="176">
        <v>0</v>
      </c>
      <c r="AE56" s="176">
        <v>2309.5416239999995</v>
      </c>
      <c r="AF56" s="176">
        <v>0</v>
      </c>
      <c r="AG56" s="176">
        <v>0</v>
      </c>
    </row>
    <row r="57" spans="1:33" x14ac:dyDescent="0.25">
      <c r="A57">
        <v>24181</v>
      </c>
      <c r="B57">
        <v>3130</v>
      </c>
      <c r="C57" t="s">
        <v>207</v>
      </c>
      <c r="D57" t="s">
        <v>186</v>
      </c>
      <c r="F57" t="s">
        <v>151</v>
      </c>
      <c r="H57" s="176">
        <v>0</v>
      </c>
      <c r="I57" s="176">
        <v>0</v>
      </c>
      <c r="J57" s="176">
        <v>3966</v>
      </c>
      <c r="K57" s="176">
        <v>90</v>
      </c>
      <c r="L57" s="176">
        <v>537</v>
      </c>
      <c r="M57" s="176">
        <v>4593</v>
      </c>
      <c r="N57" s="176">
        <v>193890.50998799992</v>
      </c>
      <c r="O57" s="176">
        <v>0</v>
      </c>
      <c r="P57" s="176">
        <v>335603.02614169475</v>
      </c>
      <c r="Q57" s="176"/>
      <c r="R57" s="176">
        <v>0</v>
      </c>
      <c r="S57" s="176">
        <v>20660.625629265443</v>
      </c>
      <c r="T57" s="176">
        <v>0</v>
      </c>
      <c r="U57" s="176">
        <v>697.71868999999947</v>
      </c>
      <c r="V57" s="176">
        <v>0</v>
      </c>
      <c r="W57" s="176">
        <v>0</v>
      </c>
      <c r="X57" s="176">
        <v>192991.36999300006</v>
      </c>
      <c r="Y57" s="176">
        <v>0</v>
      </c>
      <c r="Z57" s="176">
        <v>337792.18323112966</v>
      </c>
      <c r="AA57" s="176"/>
      <c r="AB57" s="176">
        <v>0</v>
      </c>
      <c r="AC57" s="176">
        <v>23211.861797817997</v>
      </c>
      <c r="AD57" s="176">
        <v>0</v>
      </c>
      <c r="AE57" s="176">
        <v>717.83801000000062</v>
      </c>
      <c r="AF57" s="176">
        <v>0</v>
      </c>
      <c r="AG57" s="176">
        <v>0</v>
      </c>
    </row>
    <row r="58" spans="1:33" x14ac:dyDescent="0.25">
      <c r="A58">
        <v>24182</v>
      </c>
      <c r="B58">
        <v>3131</v>
      </c>
      <c r="C58" t="s">
        <v>208</v>
      </c>
      <c r="D58" t="s">
        <v>186</v>
      </c>
      <c r="F58" t="s">
        <v>151</v>
      </c>
      <c r="H58" s="176">
        <v>409</v>
      </c>
      <c r="I58" s="176">
        <v>96</v>
      </c>
      <c r="J58" s="176">
        <v>3629</v>
      </c>
      <c r="K58" s="176">
        <v>122</v>
      </c>
      <c r="L58" s="176">
        <v>303</v>
      </c>
      <c r="M58" s="176">
        <v>4559</v>
      </c>
      <c r="N58" s="176">
        <v>142850.19599700021</v>
      </c>
      <c r="O58" s="176">
        <v>0</v>
      </c>
      <c r="P58" s="176">
        <v>508446.63930052338</v>
      </c>
      <c r="Q58" s="176"/>
      <c r="R58" s="176">
        <v>0</v>
      </c>
      <c r="S58" s="176">
        <v>31247.047342112142</v>
      </c>
      <c r="T58" s="176">
        <v>0</v>
      </c>
      <c r="U58" s="176">
        <v>1648.97461</v>
      </c>
      <c r="V58" s="176">
        <v>0</v>
      </c>
      <c r="W58" s="176">
        <v>0</v>
      </c>
      <c r="X58" s="176">
        <v>150906.31000499998</v>
      </c>
      <c r="Y58" s="176">
        <v>0</v>
      </c>
      <c r="Z58" s="176">
        <v>524783.09753155685</v>
      </c>
      <c r="AA58" s="176"/>
      <c r="AB58" s="176">
        <v>0</v>
      </c>
      <c r="AC58" s="176">
        <v>36051.393895999943</v>
      </c>
      <c r="AD58" s="176">
        <v>0</v>
      </c>
      <c r="AE58" s="176">
        <v>1306.8658540000001</v>
      </c>
      <c r="AF58" s="176">
        <v>0</v>
      </c>
      <c r="AG58" s="176">
        <v>0</v>
      </c>
    </row>
    <row r="59" spans="1:33" x14ac:dyDescent="0.25">
      <c r="A59">
        <v>24183</v>
      </c>
      <c r="B59">
        <v>3132</v>
      </c>
      <c r="C59" t="s">
        <v>209</v>
      </c>
      <c r="D59" t="s">
        <v>186</v>
      </c>
      <c r="F59" t="s">
        <v>151</v>
      </c>
      <c r="H59" s="176">
        <v>0</v>
      </c>
      <c r="I59" s="176">
        <v>0</v>
      </c>
      <c r="J59" s="176">
        <v>6801</v>
      </c>
      <c r="K59" s="176">
        <v>690</v>
      </c>
      <c r="L59" s="176">
        <v>0</v>
      </c>
      <c r="M59" s="176">
        <v>7491</v>
      </c>
      <c r="N59" s="176">
        <v>474559.55199499987</v>
      </c>
      <c r="O59" s="176">
        <v>0</v>
      </c>
      <c r="P59" s="176">
        <v>341161.60085515387</v>
      </c>
      <c r="Q59" s="176">
        <v>18013.731352615534</v>
      </c>
      <c r="R59" s="176">
        <v>0</v>
      </c>
      <c r="S59" s="176">
        <v>21169.938024428557</v>
      </c>
      <c r="T59" s="176">
        <v>0</v>
      </c>
      <c r="U59" s="176">
        <v>848.00948699999969</v>
      </c>
      <c r="V59" s="176">
        <v>0</v>
      </c>
      <c r="W59" s="176">
        <v>0</v>
      </c>
      <c r="X59" s="176">
        <v>428040.08800400002</v>
      </c>
      <c r="Y59" s="176">
        <v>0</v>
      </c>
      <c r="Z59" s="176">
        <v>339714.67163787689</v>
      </c>
      <c r="AA59" s="176">
        <v>15259.89585141468</v>
      </c>
      <c r="AB59" s="176">
        <v>0</v>
      </c>
      <c r="AC59" s="176">
        <v>23086.033745894012</v>
      </c>
      <c r="AD59" s="176">
        <v>0</v>
      </c>
      <c r="AE59" s="176">
        <v>2144.6469999999999</v>
      </c>
      <c r="AF59" s="176">
        <v>0</v>
      </c>
      <c r="AG59" s="176">
        <v>0</v>
      </c>
    </row>
    <row r="60" spans="1:33" x14ac:dyDescent="0.25">
      <c r="A60">
        <v>24184</v>
      </c>
      <c r="B60">
        <v>3133</v>
      </c>
      <c r="C60" t="s">
        <v>210</v>
      </c>
      <c r="D60" t="s">
        <v>186</v>
      </c>
      <c r="F60" t="s">
        <v>151</v>
      </c>
      <c r="H60" s="176">
        <v>0</v>
      </c>
      <c r="I60" s="176">
        <v>0</v>
      </c>
      <c r="J60" s="176">
        <v>2390</v>
      </c>
      <c r="K60" s="176">
        <v>150</v>
      </c>
      <c r="L60" s="176">
        <v>384</v>
      </c>
      <c r="M60" s="176">
        <v>2924</v>
      </c>
      <c r="N60" s="176">
        <v>177135.89599999972</v>
      </c>
      <c r="O60" s="176">
        <v>0</v>
      </c>
      <c r="P60" s="176">
        <v>351702.7649734281</v>
      </c>
      <c r="Q60" s="176"/>
      <c r="R60" s="176">
        <v>0</v>
      </c>
      <c r="S60" s="176">
        <v>21654.213589155308</v>
      </c>
      <c r="T60" s="176">
        <v>0</v>
      </c>
      <c r="U60" s="176">
        <v>2332.6786355911627</v>
      </c>
      <c r="V60" s="176">
        <v>0</v>
      </c>
      <c r="W60" s="176">
        <v>0</v>
      </c>
      <c r="X60" s="176">
        <v>150483.93000600021</v>
      </c>
      <c r="Y60" s="176">
        <v>0</v>
      </c>
      <c r="Z60" s="176">
        <v>349363.76171080116</v>
      </c>
      <c r="AA60" s="176"/>
      <c r="AB60" s="176">
        <v>0</v>
      </c>
      <c r="AC60" s="176">
        <v>23819.090920871822</v>
      </c>
      <c r="AD60" s="176">
        <v>0</v>
      </c>
      <c r="AE60" s="176">
        <v>1925.4850927421712</v>
      </c>
      <c r="AF60" s="176">
        <v>0</v>
      </c>
      <c r="AG60" s="176">
        <v>0</v>
      </c>
    </row>
    <row r="61" spans="1:33" x14ac:dyDescent="0.25">
      <c r="A61">
        <v>24185</v>
      </c>
      <c r="B61">
        <v>3134</v>
      </c>
      <c r="C61" t="s">
        <v>211</v>
      </c>
      <c r="D61" t="s">
        <v>186</v>
      </c>
      <c r="F61" t="s">
        <v>151</v>
      </c>
      <c r="H61" s="176">
        <v>0</v>
      </c>
      <c r="I61" s="176">
        <v>0</v>
      </c>
      <c r="J61" s="176">
        <v>8664</v>
      </c>
      <c r="K61" s="176">
        <v>799</v>
      </c>
      <c r="L61" s="176">
        <v>1224</v>
      </c>
      <c r="M61" s="176">
        <v>10687</v>
      </c>
      <c r="N61" s="176">
        <v>801461.60001000017</v>
      </c>
      <c r="O61" s="176">
        <v>0</v>
      </c>
      <c r="P61" s="176">
        <v>771493.24286077032</v>
      </c>
      <c r="Q61" s="176">
        <v>7340.3999999999069</v>
      </c>
      <c r="R61" s="176">
        <v>0</v>
      </c>
      <c r="S61" s="176">
        <v>47648.157515899555</v>
      </c>
      <c r="T61" s="176">
        <v>0</v>
      </c>
      <c r="U61" s="176">
        <v>4194.3792999999987</v>
      </c>
      <c r="V61" s="176">
        <v>0</v>
      </c>
      <c r="W61" s="176">
        <v>0</v>
      </c>
      <c r="X61" s="176">
        <v>819013.83005400002</v>
      </c>
      <c r="Y61" s="176">
        <v>0</v>
      </c>
      <c r="Z61" s="176">
        <v>820401.9804455149</v>
      </c>
      <c r="AA61" s="176">
        <v>8573.990793999983</v>
      </c>
      <c r="AB61" s="176">
        <v>0</v>
      </c>
      <c r="AC61" s="176">
        <v>56669.524302109203</v>
      </c>
      <c r="AD61" s="176">
        <v>0</v>
      </c>
      <c r="AE61" s="176">
        <v>3981.0922970000029</v>
      </c>
      <c r="AF61" s="176">
        <v>0</v>
      </c>
      <c r="AG61" s="176">
        <v>0</v>
      </c>
    </row>
    <row r="62" spans="1:33" x14ac:dyDescent="0.25">
      <c r="A62">
        <v>24186</v>
      </c>
      <c r="B62">
        <v>3135</v>
      </c>
      <c r="C62" t="s">
        <v>212</v>
      </c>
      <c r="D62" t="s">
        <v>186</v>
      </c>
      <c r="F62" t="s">
        <v>151</v>
      </c>
      <c r="H62" s="176">
        <v>0</v>
      </c>
      <c r="I62" s="176">
        <v>0</v>
      </c>
      <c r="J62" s="176">
        <v>4002</v>
      </c>
      <c r="K62" s="176">
        <v>55</v>
      </c>
      <c r="L62" s="176">
        <v>130</v>
      </c>
      <c r="M62" s="176">
        <v>4187</v>
      </c>
      <c r="N62" s="176">
        <v>288391.80399199994</v>
      </c>
      <c r="O62" s="176">
        <v>0</v>
      </c>
      <c r="P62" s="176">
        <v>1810</v>
      </c>
      <c r="Q62" s="176">
        <v>137452.36531959288</v>
      </c>
      <c r="R62" s="176">
        <v>0</v>
      </c>
      <c r="S62" s="176">
        <v>110.55602395633468</v>
      </c>
      <c r="T62" s="176">
        <v>0</v>
      </c>
      <c r="U62" s="176">
        <v>1088.3725000000004</v>
      </c>
      <c r="V62" s="176">
        <v>0</v>
      </c>
      <c r="W62" s="176">
        <v>0</v>
      </c>
      <c r="X62" s="176">
        <v>304012.15000100003</v>
      </c>
      <c r="Y62" s="176">
        <v>0</v>
      </c>
      <c r="Z62" s="176">
        <v>1728.836123328656</v>
      </c>
      <c r="AA62" s="176">
        <v>115618.14814840723</v>
      </c>
      <c r="AB62" s="176">
        <v>0</v>
      </c>
      <c r="AC62" s="176">
        <v>128.14103529739805</v>
      </c>
      <c r="AD62" s="176">
        <v>0</v>
      </c>
      <c r="AE62" s="176">
        <v>1385.7573969999994</v>
      </c>
      <c r="AF62" s="176">
        <v>0</v>
      </c>
      <c r="AG62" s="176">
        <v>0</v>
      </c>
    </row>
    <row r="63" spans="1:33" x14ac:dyDescent="0.25">
      <c r="A63">
        <v>24187</v>
      </c>
      <c r="B63">
        <v>3136</v>
      </c>
      <c r="C63" t="s">
        <v>213</v>
      </c>
      <c r="D63" t="s">
        <v>186</v>
      </c>
      <c r="F63" t="s">
        <v>151</v>
      </c>
      <c r="H63" s="176">
        <v>3057</v>
      </c>
      <c r="I63" s="176">
        <v>1102</v>
      </c>
      <c r="J63" s="176">
        <v>4018</v>
      </c>
      <c r="K63" s="176">
        <v>891</v>
      </c>
      <c r="L63" s="176">
        <v>2405</v>
      </c>
      <c r="M63" s="176">
        <v>11473</v>
      </c>
      <c r="N63" s="176">
        <v>276050.01601399982</v>
      </c>
      <c r="O63" s="176">
        <v>0</v>
      </c>
      <c r="P63" s="176">
        <v>1541833.6513073724</v>
      </c>
      <c r="Q63" s="176">
        <v>38118.298374018515</v>
      </c>
      <c r="R63" s="176">
        <v>0</v>
      </c>
      <c r="S63" s="176">
        <v>95435.7255485106</v>
      </c>
      <c r="T63" s="176">
        <v>0</v>
      </c>
      <c r="U63" s="176">
        <v>5172.1398168498163</v>
      </c>
      <c r="V63" s="176">
        <v>0</v>
      </c>
      <c r="W63" s="176">
        <v>0</v>
      </c>
      <c r="X63" s="176">
        <v>208106.2060120001</v>
      </c>
      <c r="Y63" s="176">
        <v>0</v>
      </c>
      <c r="Z63" s="176">
        <v>1283347.5842846339</v>
      </c>
      <c r="AA63" s="176">
        <v>1243.641172581003</v>
      </c>
      <c r="AB63" s="176">
        <v>0</v>
      </c>
      <c r="AC63" s="176">
        <v>41008.745753195544</v>
      </c>
      <c r="AD63" s="176">
        <v>0</v>
      </c>
      <c r="AE63" s="176">
        <v>945.30423076923216</v>
      </c>
      <c r="AF63" s="176">
        <v>0</v>
      </c>
      <c r="AG63" s="176">
        <v>0</v>
      </c>
    </row>
    <row r="64" spans="1:33" x14ac:dyDescent="0.25">
      <c r="A64">
        <v>24188</v>
      </c>
      <c r="B64">
        <v>3137</v>
      </c>
      <c r="C64" t="s">
        <v>214</v>
      </c>
      <c r="D64" t="s">
        <v>186</v>
      </c>
      <c r="F64" t="s">
        <v>151</v>
      </c>
      <c r="H64" s="176">
        <v>167</v>
      </c>
      <c r="I64" s="176">
        <v>10362</v>
      </c>
      <c r="J64" s="176">
        <v>2791</v>
      </c>
      <c r="K64" s="176">
        <v>1242</v>
      </c>
      <c r="L64" s="176">
        <v>483</v>
      </c>
      <c r="M64" s="176">
        <v>15045</v>
      </c>
      <c r="N64" s="176">
        <v>3063735.7140122764</v>
      </c>
      <c r="O64" s="176">
        <v>0</v>
      </c>
      <c r="P64" s="176">
        <v>626772.22923549963</v>
      </c>
      <c r="Q64" s="176">
        <v>420522.58064500056</v>
      </c>
      <c r="R64" s="176">
        <v>0</v>
      </c>
      <c r="S64" s="176">
        <v>43584.125903018488</v>
      </c>
      <c r="T64" s="176">
        <v>0</v>
      </c>
      <c r="U64" s="176">
        <v>12930.682300435343</v>
      </c>
      <c r="V64" s="176">
        <v>0</v>
      </c>
      <c r="W64" s="176">
        <v>0</v>
      </c>
      <c r="X64" s="176">
        <v>2771529.5847660005</v>
      </c>
      <c r="Y64" s="176">
        <v>0</v>
      </c>
      <c r="Z64" s="176">
        <v>707318.52198574645</v>
      </c>
      <c r="AA64" s="176">
        <v>322801.74367900006</v>
      </c>
      <c r="AB64" s="176">
        <v>0</v>
      </c>
      <c r="AC64" s="176">
        <v>53388.920705366749</v>
      </c>
      <c r="AD64" s="176">
        <v>0</v>
      </c>
      <c r="AE64" s="176">
        <v>11360.513513243244</v>
      </c>
      <c r="AF64" s="176">
        <v>0</v>
      </c>
      <c r="AG64" s="176">
        <v>0</v>
      </c>
    </row>
    <row r="65" spans="1:33" x14ac:dyDescent="0.25">
      <c r="A65">
        <v>39799</v>
      </c>
      <c r="B65">
        <v>3138</v>
      </c>
      <c r="C65" t="s">
        <v>215</v>
      </c>
      <c r="D65" t="s">
        <v>186</v>
      </c>
      <c r="F65" t="s">
        <v>151</v>
      </c>
      <c r="H65" s="176">
        <v>0</v>
      </c>
      <c r="I65" s="176">
        <v>82</v>
      </c>
      <c r="J65" s="176">
        <v>3388</v>
      </c>
      <c r="K65" s="176">
        <v>485</v>
      </c>
      <c r="L65" s="176">
        <v>1050</v>
      </c>
      <c r="M65" s="176">
        <v>5005</v>
      </c>
      <c r="N65" s="176">
        <v>533372.00399999972</v>
      </c>
      <c r="O65" s="176">
        <v>0</v>
      </c>
      <c r="P65" s="176">
        <v>743618.17040710663</v>
      </c>
      <c r="Q65" s="176">
        <v>42197.567567999999</v>
      </c>
      <c r="R65" s="176">
        <v>0</v>
      </c>
      <c r="S65" s="176">
        <v>46466.367544269357</v>
      </c>
      <c r="T65" s="176">
        <v>0</v>
      </c>
      <c r="U65" s="176">
        <v>1878.4473198648643</v>
      </c>
      <c r="V65" s="176">
        <v>0</v>
      </c>
      <c r="W65" s="176">
        <v>0</v>
      </c>
      <c r="X65" s="176">
        <v>454351.15594500024</v>
      </c>
      <c r="Y65" s="176">
        <v>0</v>
      </c>
      <c r="Z65" s="176">
        <v>682649.21036138386</v>
      </c>
      <c r="AA65" s="176">
        <v>38412.432432000001</v>
      </c>
      <c r="AB65" s="176">
        <v>0</v>
      </c>
      <c r="AC65" s="176">
        <v>46794.947961610509</v>
      </c>
      <c r="AD65" s="176">
        <v>0</v>
      </c>
      <c r="AE65" s="176">
        <v>2420.115135135135</v>
      </c>
      <c r="AF65" s="176">
        <v>0</v>
      </c>
      <c r="AG65" s="176">
        <v>0</v>
      </c>
    </row>
    <row r="66" spans="1:33" x14ac:dyDescent="0.25">
      <c r="A66">
        <v>39798</v>
      </c>
      <c r="B66">
        <v>3139</v>
      </c>
      <c r="C66" t="s">
        <v>216</v>
      </c>
      <c r="D66" t="s">
        <v>186</v>
      </c>
      <c r="F66" t="s">
        <v>151</v>
      </c>
      <c r="H66" s="176">
        <v>0</v>
      </c>
      <c r="I66" s="176">
        <v>0</v>
      </c>
      <c r="J66" s="176">
        <v>1238</v>
      </c>
      <c r="K66" s="176">
        <v>200</v>
      </c>
      <c r="L66" s="176">
        <v>0</v>
      </c>
      <c r="M66" s="176">
        <v>1438</v>
      </c>
      <c r="N66" s="176">
        <v>105241.08809999959</v>
      </c>
      <c r="O66" s="176">
        <v>0</v>
      </c>
      <c r="P66" s="176">
        <v>184126.50341266522</v>
      </c>
      <c r="Q66" s="176"/>
      <c r="R66" s="176">
        <v>0</v>
      </c>
      <c r="S66" s="176">
        <v>11367.61932781466</v>
      </c>
      <c r="T66" s="176">
        <v>0</v>
      </c>
      <c r="U66" s="176">
        <v>375.32499999999982</v>
      </c>
      <c r="V66" s="176">
        <v>0</v>
      </c>
      <c r="W66" s="176">
        <v>0</v>
      </c>
      <c r="X66" s="176">
        <v>94178.533898000023</v>
      </c>
      <c r="Y66" s="176">
        <v>0</v>
      </c>
      <c r="Z66" s="176">
        <v>155927.35752009135</v>
      </c>
      <c r="AA66" s="176"/>
      <c r="AB66" s="176">
        <v>0</v>
      </c>
      <c r="AC66" s="176">
        <v>10682.75699599184</v>
      </c>
      <c r="AD66" s="176">
        <v>0</v>
      </c>
      <c r="AE66" s="176">
        <v>445.75652200000013</v>
      </c>
      <c r="AF66" s="176">
        <v>0</v>
      </c>
      <c r="AG66" s="176">
        <v>0</v>
      </c>
    </row>
    <row r="67" spans="1:33" x14ac:dyDescent="0.25">
      <c r="A67">
        <v>24199</v>
      </c>
      <c r="B67">
        <v>3140</v>
      </c>
      <c r="C67" t="s">
        <v>217</v>
      </c>
      <c r="D67" t="s">
        <v>186</v>
      </c>
      <c r="F67" t="s">
        <v>151</v>
      </c>
      <c r="H67" s="176">
        <v>0</v>
      </c>
      <c r="I67" s="176">
        <v>4409</v>
      </c>
      <c r="J67" s="176">
        <v>343</v>
      </c>
      <c r="K67" s="176">
        <v>854</v>
      </c>
      <c r="L67" s="176">
        <v>1430</v>
      </c>
      <c r="M67" s="176">
        <v>7036</v>
      </c>
      <c r="N67" s="176">
        <v>391015.68302300002</v>
      </c>
      <c r="O67" s="176">
        <v>0</v>
      </c>
      <c r="P67" s="176">
        <v>1439833.3926146096</v>
      </c>
      <c r="Q67" s="176"/>
      <c r="R67" s="176">
        <v>0</v>
      </c>
      <c r="S67" s="176">
        <v>88396.819849428415</v>
      </c>
      <c r="T67" s="176">
        <v>0</v>
      </c>
      <c r="U67" s="176">
        <v>6956.1976351218909</v>
      </c>
      <c r="V67" s="176">
        <v>0</v>
      </c>
      <c r="W67" s="176">
        <v>0</v>
      </c>
      <c r="X67" s="176">
        <v>339499.80798700004</v>
      </c>
      <c r="Y67" s="176">
        <v>0</v>
      </c>
      <c r="Z67" s="176">
        <v>1374456.7784359464</v>
      </c>
      <c r="AA67" s="176"/>
      <c r="AB67" s="176">
        <v>0</v>
      </c>
      <c r="AC67" s="176">
        <v>93471.922846473783</v>
      </c>
      <c r="AD67" s="176">
        <v>0</v>
      </c>
      <c r="AE67" s="176">
        <v>6889.1359006876355</v>
      </c>
      <c r="AF67" s="176">
        <v>0</v>
      </c>
      <c r="AG67" s="176">
        <v>0</v>
      </c>
    </row>
    <row r="68" spans="1:33" x14ac:dyDescent="0.25">
      <c r="A68">
        <v>65787</v>
      </c>
      <c r="B68">
        <v>3141</v>
      </c>
      <c r="C68" t="s">
        <v>218</v>
      </c>
      <c r="D68" t="s">
        <v>186</v>
      </c>
      <c r="F68" t="s">
        <v>151</v>
      </c>
      <c r="H68" s="176">
        <v>0</v>
      </c>
      <c r="I68" s="176">
        <v>528</v>
      </c>
      <c r="J68" s="176">
        <v>2359</v>
      </c>
      <c r="K68" s="176">
        <v>0</v>
      </c>
      <c r="L68" s="176">
        <v>0</v>
      </c>
      <c r="M68" s="176">
        <v>2887</v>
      </c>
      <c r="N68" s="176">
        <v>182537.62010000006</v>
      </c>
      <c r="O68" s="176">
        <v>0</v>
      </c>
      <c r="P68" s="176">
        <v>400673.16258387396</v>
      </c>
      <c r="Q68" s="176">
        <v>19970.928570999997</v>
      </c>
      <c r="R68" s="176">
        <v>0</v>
      </c>
      <c r="S68" s="176">
        <v>0.54759999999999986</v>
      </c>
      <c r="T68" s="176">
        <v>0</v>
      </c>
      <c r="U68" s="176">
        <v>1091.3571428571431</v>
      </c>
      <c r="V68" s="176">
        <v>0</v>
      </c>
      <c r="W68" s="176">
        <v>0</v>
      </c>
      <c r="X68" s="176">
        <v>189558.49992600002</v>
      </c>
      <c r="Y68" s="176">
        <v>0</v>
      </c>
      <c r="Z68" s="176">
        <v>434942.05429414799</v>
      </c>
      <c r="AA68" s="176">
        <v>25301.071429000003</v>
      </c>
      <c r="AB68" s="176">
        <v>0</v>
      </c>
      <c r="AC68" s="176">
        <v>0.56615300000000013</v>
      </c>
      <c r="AD68" s="176">
        <v>0</v>
      </c>
      <c r="AE68" s="176">
        <v>2491.2354501428563</v>
      </c>
      <c r="AF68" s="176">
        <v>0</v>
      </c>
      <c r="AG68" s="176">
        <v>0</v>
      </c>
    </row>
    <row r="69" spans="1:33" x14ac:dyDescent="0.25">
      <c r="A69">
        <v>23928</v>
      </c>
      <c r="B69">
        <v>3201</v>
      </c>
      <c r="C69" t="s">
        <v>219</v>
      </c>
      <c r="D69" t="s">
        <v>186</v>
      </c>
      <c r="F69" t="s">
        <v>151</v>
      </c>
      <c r="H69" s="176">
        <v>0</v>
      </c>
      <c r="I69" s="176">
        <v>0</v>
      </c>
      <c r="J69" s="176">
        <v>374</v>
      </c>
      <c r="K69" s="176">
        <v>12732</v>
      </c>
      <c r="L69" s="176">
        <v>0</v>
      </c>
      <c r="M69" s="176">
        <v>13106</v>
      </c>
      <c r="N69" s="176">
        <v>0</v>
      </c>
      <c r="O69" s="176">
        <v>0</v>
      </c>
      <c r="P69" s="176">
        <v>503942.33524199948</v>
      </c>
      <c r="Q69" s="176"/>
      <c r="R69" s="176">
        <v>0</v>
      </c>
      <c r="S69" s="176">
        <v>17904.369316000004</v>
      </c>
      <c r="T69" s="176">
        <v>0</v>
      </c>
      <c r="U69" s="176">
        <v>291.59375</v>
      </c>
      <c r="V69" s="176">
        <v>0</v>
      </c>
      <c r="W69" s="176">
        <v>0</v>
      </c>
      <c r="X69" s="176">
        <v>0</v>
      </c>
      <c r="Y69" s="176">
        <v>0</v>
      </c>
      <c r="Z69" s="176">
        <v>0</v>
      </c>
      <c r="AA69" s="176"/>
      <c r="AB69" s="176">
        <v>0</v>
      </c>
      <c r="AC69" s="176">
        <v>0</v>
      </c>
      <c r="AD69" s="176">
        <v>0</v>
      </c>
      <c r="AE69" s="176">
        <v>0</v>
      </c>
      <c r="AF69" s="176">
        <v>0</v>
      </c>
      <c r="AG69" s="176">
        <v>0</v>
      </c>
    </row>
    <row r="70" spans="1:33" x14ac:dyDescent="0.25">
      <c r="A70">
        <v>24055</v>
      </c>
      <c r="B70">
        <v>3204</v>
      </c>
      <c r="C70" t="s">
        <v>220</v>
      </c>
      <c r="D70" t="s">
        <v>186</v>
      </c>
      <c r="F70" t="s">
        <v>151</v>
      </c>
      <c r="H70" s="176">
        <v>0</v>
      </c>
      <c r="I70" s="176">
        <v>0</v>
      </c>
      <c r="J70" s="176">
        <v>2260</v>
      </c>
      <c r="K70" s="176">
        <v>0</v>
      </c>
      <c r="L70" s="176">
        <v>0</v>
      </c>
      <c r="M70" s="176">
        <v>2260</v>
      </c>
      <c r="N70" s="176"/>
      <c r="O70" s="176">
        <v>0</v>
      </c>
      <c r="P70" s="176"/>
      <c r="Q70" s="176"/>
      <c r="R70" s="176">
        <v>0</v>
      </c>
      <c r="S70" s="176"/>
      <c r="T70" s="176">
        <v>0</v>
      </c>
      <c r="U70" s="176"/>
      <c r="V70" s="176">
        <v>0</v>
      </c>
      <c r="W70" s="176">
        <v>0</v>
      </c>
      <c r="X70" s="176"/>
      <c r="Y70" s="176">
        <v>0</v>
      </c>
      <c r="Z70" s="176"/>
      <c r="AA70" s="176"/>
      <c r="AB70" s="176">
        <v>0</v>
      </c>
      <c r="AC70" s="176"/>
      <c r="AD70" s="176">
        <v>0</v>
      </c>
      <c r="AE70" s="176"/>
      <c r="AF70" s="176">
        <v>0</v>
      </c>
      <c r="AG70" s="176">
        <v>0</v>
      </c>
    </row>
    <row r="71" spans="1:33" x14ac:dyDescent="0.25">
      <c r="A71">
        <v>23977</v>
      </c>
      <c r="B71">
        <v>3302</v>
      </c>
      <c r="C71" t="s">
        <v>221</v>
      </c>
      <c r="D71" t="s">
        <v>186</v>
      </c>
      <c r="F71" t="s">
        <v>151</v>
      </c>
      <c r="H71" s="176">
        <v>0</v>
      </c>
      <c r="I71" s="176">
        <v>926</v>
      </c>
      <c r="J71" s="176">
        <v>2624</v>
      </c>
      <c r="K71" s="176">
        <v>952</v>
      </c>
      <c r="L71" s="176">
        <v>0</v>
      </c>
      <c r="M71" s="176">
        <v>4502</v>
      </c>
      <c r="N71" s="176">
        <v>128942.68999496498</v>
      </c>
      <c r="O71" s="176">
        <v>0</v>
      </c>
      <c r="P71" s="176">
        <v>318361.32857386628</v>
      </c>
      <c r="Q71" s="176"/>
      <c r="R71" s="176">
        <v>0</v>
      </c>
      <c r="S71" s="176">
        <v>16599.18495125373</v>
      </c>
      <c r="T71" s="176">
        <v>0</v>
      </c>
      <c r="U71" s="176">
        <v>368.16730499999949</v>
      </c>
      <c r="V71" s="176">
        <v>0</v>
      </c>
      <c r="W71" s="176">
        <v>0</v>
      </c>
      <c r="X71" s="176">
        <v>136924.22999903487</v>
      </c>
      <c r="Y71" s="176">
        <v>0</v>
      </c>
      <c r="Z71" s="176">
        <v>303399.60826399992</v>
      </c>
      <c r="AA71" s="176"/>
      <c r="AB71" s="176">
        <v>0</v>
      </c>
      <c r="AC71" s="176">
        <v>18961.462210500024</v>
      </c>
      <c r="AD71" s="176">
        <v>0</v>
      </c>
      <c r="AE71" s="176">
        <v>415.12704200000007</v>
      </c>
      <c r="AF71" s="176">
        <v>0</v>
      </c>
      <c r="AG71" s="176">
        <v>0</v>
      </c>
    </row>
    <row r="72" spans="1:33" x14ac:dyDescent="0.25">
      <c r="A72">
        <v>23979</v>
      </c>
      <c r="B72">
        <v>3306</v>
      </c>
      <c r="C72" t="s">
        <v>222</v>
      </c>
      <c r="D72" t="s">
        <v>186</v>
      </c>
      <c r="F72" t="s">
        <v>151</v>
      </c>
      <c r="H72" s="176">
        <v>0</v>
      </c>
      <c r="I72" s="176">
        <v>0</v>
      </c>
      <c r="J72" s="176">
        <v>3442</v>
      </c>
      <c r="K72" s="176">
        <v>2622</v>
      </c>
      <c r="L72" s="176">
        <v>0</v>
      </c>
      <c r="M72" s="176">
        <v>6064</v>
      </c>
      <c r="N72" s="176">
        <v>342067.80999862542</v>
      </c>
      <c r="O72" s="176">
        <v>0</v>
      </c>
      <c r="P72" s="176">
        <v>418879.30650754622</v>
      </c>
      <c r="Q72" s="176"/>
      <c r="R72" s="176">
        <v>0</v>
      </c>
      <c r="S72" s="176">
        <v>21871.892619640312</v>
      </c>
      <c r="T72" s="176">
        <v>0</v>
      </c>
      <c r="U72" s="176">
        <v>1414.2528180000008</v>
      </c>
      <c r="V72" s="176">
        <v>0</v>
      </c>
      <c r="W72" s="176">
        <v>0</v>
      </c>
      <c r="X72" s="176">
        <v>369213.29898837477</v>
      </c>
      <c r="Y72" s="176">
        <v>0</v>
      </c>
      <c r="Z72" s="176">
        <v>417952.12837099982</v>
      </c>
      <c r="AA72" s="176"/>
      <c r="AB72" s="176">
        <v>0</v>
      </c>
      <c r="AC72" s="176">
        <v>25308.739117973157</v>
      </c>
      <c r="AD72" s="176">
        <v>0</v>
      </c>
      <c r="AE72" s="176">
        <v>1402.366059</v>
      </c>
      <c r="AF72" s="176">
        <v>0</v>
      </c>
      <c r="AG72" s="176">
        <v>0</v>
      </c>
    </row>
    <row r="73" spans="1:33" x14ac:dyDescent="0.25">
      <c r="A73">
        <v>24068</v>
      </c>
      <c r="B73">
        <v>3307</v>
      </c>
      <c r="C73" t="s">
        <v>223</v>
      </c>
      <c r="D73" t="s">
        <v>186</v>
      </c>
      <c r="F73" t="s">
        <v>151</v>
      </c>
      <c r="H73" s="176">
        <v>240</v>
      </c>
      <c r="I73" s="176">
        <v>1485</v>
      </c>
      <c r="J73" s="176">
        <v>30</v>
      </c>
      <c r="K73" s="176">
        <v>13</v>
      </c>
      <c r="L73" s="176">
        <v>0</v>
      </c>
      <c r="M73" s="176">
        <v>1768</v>
      </c>
      <c r="N73" s="176">
        <v>105330.27000461752</v>
      </c>
      <c r="O73" s="176">
        <v>0</v>
      </c>
      <c r="P73" s="176">
        <v>108808.84923310945</v>
      </c>
      <c r="Q73" s="176">
        <v>9610</v>
      </c>
      <c r="R73" s="176">
        <v>0</v>
      </c>
      <c r="S73" s="176">
        <v>5763.2977673814357</v>
      </c>
      <c r="T73" s="176">
        <v>0</v>
      </c>
      <c r="U73" s="176">
        <v>1064.9637999999995</v>
      </c>
      <c r="V73" s="176">
        <v>0</v>
      </c>
      <c r="W73" s="176">
        <v>0</v>
      </c>
      <c r="X73" s="176">
        <v>119283.04999038274</v>
      </c>
      <c r="Y73" s="176">
        <v>0</v>
      </c>
      <c r="Z73" s="176">
        <v>130006.92979900219</v>
      </c>
      <c r="AA73" s="176">
        <v>3380</v>
      </c>
      <c r="AB73" s="176">
        <v>0</v>
      </c>
      <c r="AC73" s="176">
        <v>7351.7350522569541</v>
      </c>
      <c r="AD73" s="176">
        <v>0</v>
      </c>
      <c r="AE73" s="176">
        <v>1082.0344730000006</v>
      </c>
      <c r="AF73" s="176">
        <v>0</v>
      </c>
      <c r="AG73" s="176">
        <v>0</v>
      </c>
    </row>
    <row r="74" spans="1:33" x14ac:dyDescent="0.25">
      <c r="A74">
        <v>24066</v>
      </c>
      <c r="B74">
        <v>3308</v>
      </c>
      <c r="C74" t="s">
        <v>224</v>
      </c>
      <c r="D74" t="s">
        <v>186</v>
      </c>
      <c r="F74" t="s">
        <v>151</v>
      </c>
      <c r="H74" s="176">
        <v>0</v>
      </c>
      <c r="I74" s="176">
        <v>4196</v>
      </c>
      <c r="J74" s="176">
        <v>993</v>
      </c>
      <c r="K74" s="176">
        <v>342</v>
      </c>
      <c r="L74" s="176">
        <v>1103</v>
      </c>
      <c r="M74" s="176">
        <v>6634</v>
      </c>
      <c r="N74" s="176">
        <v>384692.50998283038</v>
      </c>
      <c r="O74" s="176">
        <v>0</v>
      </c>
      <c r="P74" s="176">
        <v>571128.17563900002</v>
      </c>
      <c r="Q74" s="176">
        <v>41540</v>
      </c>
      <c r="R74" s="176">
        <v>0</v>
      </c>
      <c r="S74" s="176">
        <v>37149.06217890374</v>
      </c>
      <c r="T74" s="176">
        <v>0</v>
      </c>
      <c r="U74" s="176">
        <v>3125.4134619999968</v>
      </c>
      <c r="V74" s="176">
        <v>0</v>
      </c>
      <c r="W74" s="176">
        <v>0</v>
      </c>
      <c r="X74" s="176">
        <v>380811.55996116903</v>
      </c>
      <c r="Y74" s="176">
        <v>0</v>
      </c>
      <c r="Z74" s="176">
        <v>621485.68574800016</v>
      </c>
      <c r="AA74" s="176">
        <v>27270</v>
      </c>
      <c r="AB74" s="176">
        <v>0</v>
      </c>
      <c r="AC74" s="176">
        <v>40523.50153567802</v>
      </c>
      <c r="AD74" s="176">
        <v>0</v>
      </c>
      <c r="AE74" s="176">
        <v>1982.690217000003</v>
      </c>
      <c r="AF74" s="176">
        <v>0</v>
      </c>
      <c r="AG74" s="176">
        <v>0</v>
      </c>
    </row>
    <row r="75" spans="1:33" x14ac:dyDescent="0.25">
      <c r="A75">
        <v>24065</v>
      </c>
      <c r="B75">
        <v>3309</v>
      </c>
      <c r="C75" t="s">
        <v>225</v>
      </c>
      <c r="D75" t="s">
        <v>186</v>
      </c>
      <c r="F75" t="s">
        <v>151</v>
      </c>
      <c r="H75" s="176">
        <v>0</v>
      </c>
      <c r="I75" s="176">
        <v>0</v>
      </c>
      <c r="J75" s="176">
        <v>1650</v>
      </c>
      <c r="K75" s="176">
        <v>0</v>
      </c>
      <c r="L75" s="176">
        <v>0</v>
      </c>
      <c r="M75" s="176">
        <v>1650</v>
      </c>
      <c r="N75" s="176">
        <v>46038</v>
      </c>
      <c r="O75" s="176">
        <v>0</v>
      </c>
      <c r="P75" s="176">
        <v>182125.89682763815</v>
      </c>
      <c r="Q75" s="176"/>
      <c r="R75" s="176">
        <v>0</v>
      </c>
      <c r="S75" s="176">
        <v>9455.5376758832681</v>
      </c>
      <c r="T75" s="176">
        <v>0</v>
      </c>
      <c r="U75" s="176">
        <v>234.45887399999992</v>
      </c>
      <c r="V75" s="176">
        <v>0</v>
      </c>
      <c r="W75" s="176">
        <v>0</v>
      </c>
      <c r="X75" s="176">
        <v>46011</v>
      </c>
      <c r="Y75" s="176">
        <v>0</v>
      </c>
      <c r="Z75" s="176">
        <v>182221.24825851875</v>
      </c>
      <c r="AA75" s="176"/>
      <c r="AB75" s="176">
        <v>0</v>
      </c>
      <c r="AC75" s="176">
        <v>10351.72425835146</v>
      </c>
      <c r="AD75" s="176">
        <v>0</v>
      </c>
      <c r="AE75" s="176">
        <v>221.1930510000002</v>
      </c>
      <c r="AF75" s="176">
        <v>0</v>
      </c>
      <c r="AG75" s="176">
        <v>0</v>
      </c>
    </row>
    <row r="76" spans="1:33" x14ac:dyDescent="0.25">
      <c r="A76">
        <v>24071</v>
      </c>
      <c r="B76">
        <v>3310</v>
      </c>
      <c r="C76" t="s">
        <v>226</v>
      </c>
      <c r="D76" t="s">
        <v>186</v>
      </c>
      <c r="F76" t="s">
        <v>151</v>
      </c>
      <c r="H76" s="176">
        <v>2893</v>
      </c>
      <c r="I76" s="176">
        <v>7117</v>
      </c>
      <c r="J76" s="176">
        <v>2423</v>
      </c>
      <c r="K76" s="176">
        <v>171</v>
      </c>
      <c r="L76" s="176">
        <v>710</v>
      </c>
      <c r="M76" s="176">
        <v>13314</v>
      </c>
      <c r="N76" s="176">
        <v>509867.2100148052</v>
      </c>
      <c r="O76" s="176">
        <v>0</v>
      </c>
      <c r="P76" s="176">
        <v>1207566.0920888484</v>
      </c>
      <c r="Q76" s="176"/>
      <c r="R76" s="176">
        <v>0</v>
      </c>
      <c r="S76" s="176">
        <v>63005.627520456597</v>
      </c>
      <c r="T76" s="176">
        <v>0</v>
      </c>
      <c r="U76" s="176">
        <v>6843.2941180000016</v>
      </c>
      <c r="V76" s="176">
        <v>0</v>
      </c>
      <c r="W76" s="176">
        <v>0</v>
      </c>
      <c r="X76" s="176">
        <v>448845.77003019303</v>
      </c>
      <c r="Y76" s="176">
        <v>0</v>
      </c>
      <c r="Z76" s="176">
        <v>1328618.8189487802</v>
      </c>
      <c r="AA76" s="176"/>
      <c r="AB76" s="176">
        <v>0</v>
      </c>
      <c r="AC76" s="176">
        <v>75141.205822204414</v>
      </c>
      <c r="AD76" s="176">
        <v>0</v>
      </c>
      <c r="AE76" s="176">
        <v>7051.5029829999985</v>
      </c>
      <c r="AF76" s="176">
        <v>0</v>
      </c>
      <c r="AG76" s="176">
        <v>0</v>
      </c>
    </row>
    <row r="77" spans="1:33" x14ac:dyDescent="0.25">
      <c r="A77">
        <v>24067</v>
      </c>
      <c r="B77">
        <v>3311</v>
      </c>
      <c r="C77" t="s">
        <v>227</v>
      </c>
      <c r="D77" t="s">
        <v>186</v>
      </c>
      <c r="F77" t="s">
        <v>151</v>
      </c>
      <c r="H77" s="176">
        <v>364</v>
      </c>
      <c r="I77" s="176">
        <v>1232</v>
      </c>
      <c r="J77" s="176">
        <v>3041</v>
      </c>
      <c r="K77" s="176">
        <v>272</v>
      </c>
      <c r="L77" s="176">
        <v>3835</v>
      </c>
      <c r="M77" s="176">
        <v>8744</v>
      </c>
      <c r="N77" s="176">
        <v>318347.81999931205</v>
      </c>
      <c r="O77" s="176">
        <v>0</v>
      </c>
      <c r="P77" s="176">
        <v>799335.22485562274</v>
      </c>
      <c r="Q77" s="176">
        <v>192880</v>
      </c>
      <c r="R77" s="176">
        <v>0</v>
      </c>
      <c r="S77" s="176">
        <v>43576.120453806216</v>
      </c>
      <c r="T77" s="176">
        <v>0</v>
      </c>
      <c r="U77" s="176">
        <v>6899.6999999999971</v>
      </c>
      <c r="V77" s="176">
        <v>0</v>
      </c>
      <c r="W77" s="176">
        <v>0</v>
      </c>
      <c r="X77" s="176">
        <v>304820.27998968773</v>
      </c>
      <c r="Y77" s="176">
        <v>0</v>
      </c>
      <c r="Z77" s="176">
        <v>844225.49372336501</v>
      </c>
      <c r="AA77" s="176">
        <v>88759.999999999884</v>
      </c>
      <c r="AB77" s="176">
        <v>0</v>
      </c>
      <c r="AC77" s="176">
        <v>48848.328626792922</v>
      </c>
      <c r="AD77" s="176">
        <v>0</v>
      </c>
      <c r="AE77" s="176">
        <v>7398.1000000000058</v>
      </c>
      <c r="AF77" s="176">
        <v>0</v>
      </c>
      <c r="AG77" s="176">
        <v>0</v>
      </c>
    </row>
    <row r="78" spans="1:33" x14ac:dyDescent="0.25">
      <c r="A78">
        <v>24070</v>
      </c>
      <c r="B78">
        <v>3312</v>
      </c>
      <c r="C78" t="s">
        <v>228</v>
      </c>
      <c r="D78" t="s">
        <v>186</v>
      </c>
      <c r="F78" t="s">
        <v>151</v>
      </c>
      <c r="H78" s="176">
        <v>979</v>
      </c>
      <c r="I78" s="176">
        <v>873</v>
      </c>
      <c r="J78" s="176">
        <v>883</v>
      </c>
      <c r="K78" s="176">
        <v>397</v>
      </c>
      <c r="L78" s="176">
        <v>394</v>
      </c>
      <c r="M78" s="176">
        <v>3526</v>
      </c>
      <c r="N78" s="176">
        <v>94589</v>
      </c>
      <c r="O78" s="176">
        <v>0</v>
      </c>
      <c r="P78" s="176">
        <v>562562.92041300004</v>
      </c>
      <c r="Q78" s="176"/>
      <c r="R78" s="176">
        <v>0</v>
      </c>
      <c r="S78" s="176">
        <v>36139.534348010035</v>
      </c>
      <c r="T78" s="176">
        <v>0</v>
      </c>
      <c r="U78" s="176">
        <v>2344.8174375000017</v>
      </c>
      <c r="V78" s="176">
        <v>0</v>
      </c>
      <c r="W78" s="176">
        <v>0</v>
      </c>
      <c r="X78" s="176">
        <v>98670.3</v>
      </c>
      <c r="Y78" s="176">
        <v>0</v>
      </c>
      <c r="Z78" s="176">
        <v>526687.29983500019</v>
      </c>
      <c r="AA78" s="176"/>
      <c r="AB78" s="176">
        <v>0</v>
      </c>
      <c r="AC78" s="176">
        <v>34019.744779649613</v>
      </c>
      <c r="AD78" s="176">
        <v>0</v>
      </c>
      <c r="AE78" s="176">
        <v>2096.1833405000007</v>
      </c>
      <c r="AF78" s="176">
        <v>0</v>
      </c>
      <c r="AG78" s="176">
        <v>0</v>
      </c>
    </row>
    <row r="79" spans="1:33" x14ac:dyDescent="0.25">
      <c r="A79">
        <v>24069</v>
      </c>
      <c r="B79">
        <v>3313</v>
      </c>
      <c r="C79" t="s">
        <v>229</v>
      </c>
      <c r="D79" t="s">
        <v>186</v>
      </c>
      <c r="F79" t="s">
        <v>151</v>
      </c>
      <c r="H79" s="176">
        <v>0</v>
      </c>
      <c r="I79" s="176">
        <v>629</v>
      </c>
      <c r="J79" s="176">
        <v>1830</v>
      </c>
      <c r="K79" s="176">
        <v>401</v>
      </c>
      <c r="L79" s="176">
        <v>0</v>
      </c>
      <c r="M79" s="176">
        <v>2860</v>
      </c>
      <c r="N79" s="176">
        <v>106530.36000596988</v>
      </c>
      <c r="O79" s="176">
        <v>0</v>
      </c>
      <c r="P79" s="176">
        <v>257494.78096500004</v>
      </c>
      <c r="Q79" s="176"/>
      <c r="R79" s="176">
        <v>0</v>
      </c>
      <c r="S79" s="176">
        <v>16488.862721091322</v>
      </c>
      <c r="T79" s="176">
        <v>0</v>
      </c>
      <c r="U79" s="176">
        <v>1213.273913</v>
      </c>
      <c r="V79" s="176">
        <v>0</v>
      </c>
      <c r="W79" s="176">
        <v>0</v>
      </c>
      <c r="X79" s="176">
        <v>112396.39999202918</v>
      </c>
      <c r="Y79" s="176">
        <v>0</v>
      </c>
      <c r="Z79" s="176">
        <v>247788.26760399994</v>
      </c>
      <c r="AA79" s="176"/>
      <c r="AB79" s="176">
        <v>0</v>
      </c>
      <c r="AC79" s="176">
        <v>15988.026923858592</v>
      </c>
      <c r="AD79" s="176">
        <v>0</v>
      </c>
      <c r="AE79" s="176">
        <v>744.988249</v>
      </c>
      <c r="AF79" s="176">
        <v>0</v>
      </c>
      <c r="AG79" s="176">
        <v>0</v>
      </c>
    </row>
    <row r="80" spans="1:33" x14ac:dyDescent="0.25">
      <c r="A80">
        <v>24064</v>
      </c>
      <c r="B80">
        <v>3314</v>
      </c>
      <c r="C80" t="s">
        <v>230</v>
      </c>
      <c r="D80" t="s">
        <v>186</v>
      </c>
      <c r="F80" t="s">
        <v>151</v>
      </c>
      <c r="H80" s="176">
        <v>871</v>
      </c>
      <c r="I80" s="176">
        <v>0</v>
      </c>
      <c r="J80" s="176">
        <v>2546</v>
      </c>
      <c r="K80" s="176">
        <v>335</v>
      </c>
      <c r="L80" s="176">
        <v>0</v>
      </c>
      <c r="M80" s="176">
        <v>3752</v>
      </c>
      <c r="N80" s="176">
        <v>40540.170004301821</v>
      </c>
      <c r="O80" s="176">
        <v>0</v>
      </c>
      <c r="P80" s="176">
        <v>467981.82434473187</v>
      </c>
      <c r="Q80" s="176">
        <v>22940.034722222015</v>
      </c>
      <c r="R80" s="176">
        <v>0</v>
      </c>
      <c r="S80" s="176">
        <v>24697.556534569085</v>
      </c>
      <c r="T80" s="176">
        <v>0</v>
      </c>
      <c r="U80" s="176">
        <v>1415.7549780000008</v>
      </c>
      <c r="V80" s="176">
        <v>0</v>
      </c>
      <c r="W80" s="176">
        <v>0</v>
      </c>
      <c r="X80" s="176">
        <v>40260.619999698014</v>
      </c>
      <c r="Y80" s="176">
        <v>0</v>
      </c>
      <c r="Z80" s="176">
        <v>470923.83793977043</v>
      </c>
      <c r="AA80" s="176">
        <v>12730</v>
      </c>
      <c r="AB80" s="176">
        <v>0</v>
      </c>
      <c r="AC80" s="176">
        <v>26872.852963500609</v>
      </c>
      <c r="AD80" s="176">
        <v>0</v>
      </c>
      <c r="AE80" s="176">
        <v>1296.885714</v>
      </c>
      <c r="AF80" s="176">
        <v>0</v>
      </c>
      <c r="AG80" s="176">
        <v>0</v>
      </c>
    </row>
    <row r="81" spans="1:33" x14ac:dyDescent="0.25">
      <c r="A81">
        <v>24158</v>
      </c>
      <c r="B81">
        <v>3315</v>
      </c>
      <c r="C81" t="s">
        <v>231</v>
      </c>
      <c r="D81" t="s">
        <v>186</v>
      </c>
      <c r="F81" t="s">
        <v>151</v>
      </c>
      <c r="H81" s="176">
        <v>0</v>
      </c>
      <c r="I81" s="176">
        <v>322</v>
      </c>
      <c r="J81" s="176">
        <v>12229</v>
      </c>
      <c r="K81" s="176">
        <v>3051</v>
      </c>
      <c r="L81" s="176">
        <v>1059</v>
      </c>
      <c r="M81" s="176">
        <v>16661</v>
      </c>
      <c r="N81" s="176">
        <v>2400689.7002130002</v>
      </c>
      <c r="O81" s="176">
        <v>0</v>
      </c>
      <c r="P81" s="176">
        <v>1178823.2752658473</v>
      </c>
      <c r="Q81" s="176">
        <v>1552301.0416666679</v>
      </c>
      <c r="R81" s="176">
        <v>0</v>
      </c>
      <c r="S81" s="176">
        <v>78764.456465211173</v>
      </c>
      <c r="T81" s="176">
        <v>0</v>
      </c>
      <c r="U81" s="176">
        <v>3101.5554740740731</v>
      </c>
      <c r="V81" s="176">
        <v>0</v>
      </c>
      <c r="W81" s="176">
        <v>0</v>
      </c>
      <c r="X81" s="176">
        <v>2321099.6199700013</v>
      </c>
      <c r="Y81" s="176">
        <v>0</v>
      </c>
      <c r="Z81" s="176">
        <v>1022922.2402530964</v>
      </c>
      <c r="AA81" s="176">
        <v>1328801.7361113317</v>
      </c>
      <c r="AB81" s="176">
        <v>0</v>
      </c>
      <c r="AC81" s="176">
        <v>73864.670918555523</v>
      </c>
      <c r="AD81" s="176">
        <v>0</v>
      </c>
      <c r="AE81" s="176">
        <v>3560.0777599259268</v>
      </c>
      <c r="AF81" s="176">
        <v>0</v>
      </c>
      <c r="AG81" s="176">
        <v>0</v>
      </c>
    </row>
    <row r="82" spans="1:33" x14ac:dyDescent="0.25">
      <c r="A82">
        <v>24159</v>
      </c>
      <c r="B82">
        <v>3316</v>
      </c>
      <c r="C82" t="s">
        <v>232</v>
      </c>
      <c r="D82" t="s">
        <v>186</v>
      </c>
      <c r="F82" t="s">
        <v>151</v>
      </c>
      <c r="H82" s="176">
        <v>0</v>
      </c>
      <c r="I82" s="176">
        <v>0</v>
      </c>
      <c r="J82" s="176">
        <v>12930.4</v>
      </c>
      <c r="K82" s="176">
        <v>123.8</v>
      </c>
      <c r="L82" s="176">
        <v>11575.1</v>
      </c>
      <c r="M82" s="176">
        <v>24629.3</v>
      </c>
      <c r="N82" s="176">
        <v>2898861.3600141136</v>
      </c>
      <c r="O82" s="176">
        <v>0</v>
      </c>
      <c r="P82" s="176">
        <v>2321379.6299224291</v>
      </c>
      <c r="Q82" s="176">
        <v>56000</v>
      </c>
      <c r="R82" s="176">
        <v>0</v>
      </c>
      <c r="S82" s="176">
        <v>121711.01357486018</v>
      </c>
      <c r="T82" s="176">
        <v>0</v>
      </c>
      <c r="U82" s="176">
        <v>13428.713559000005</v>
      </c>
      <c r="V82" s="176">
        <v>0</v>
      </c>
      <c r="W82" s="176">
        <v>0</v>
      </c>
      <c r="X82" s="176">
        <v>2590489.0698718843</v>
      </c>
      <c r="Y82" s="176">
        <v>0</v>
      </c>
      <c r="Z82" s="176">
        <v>2535880.2475489667</v>
      </c>
      <c r="AA82" s="176">
        <v>23304.46</v>
      </c>
      <c r="AB82" s="176">
        <v>0</v>
      </c>
      <c r="AC82" s="176">
        <v>145368.62755065615</v>
      </c>
      <c r="AD82" s="176">
        <v>0</v>
      </c>
      <c r="AE82" s="176">
        <v>12493.409685000001</v>
      </c>
      <c r="AF82" s="176">
        <v>0</v>
      </c>
      <c r="AG82" s="176">
        <v>0</v>
      </c>
    </row>
    <row r="83" spans="1:33" x14ac:dyDescent="0.25">
      <c r="A83">
        <v>24160</v>
      </c>
      <c r="B83">
        <v>3317</v>
      </c>
      <c r="C83" t="s">
        <v>233</v>
      </c>
      <c r="D83" t="s">
        <v>186</v>
      </c>
      <c r="F83" t="s">
        <v>151</v>
      </c>
      <c r="H83" s="176">
        <v>0</v>
      </c>
      <c r="I83" s="176">
        <v>1893.4</v>
      </c>
      <c r="J83" s="176">
        <v>6761</v>
      </c>
      <c r="K83" s="176">
        <v>762</v>
      </c>
      <c r="L83" s="176">
        <v>239</v>
      </c>
      <c r="M83" s="176">
        <v>9655.4</v>
      </c>
      <c r="N83" s="176">
        <v>575470.00095565524</v>
      </c>
      <c r="O83" s="176">
        <v>0</v>
      </c>
      <c r="P83" s="176">
        <v>1105484.4835884059</v>
      </c>
      <c r="Q83" s="176">
        <v>100180.41666666663</v>
      </c>
      <c r="R83" s="176">
        <v>0</v>
      </c>
      <c r="S83" s="176">
        <v>58866.010786917846</v>
      </c>
      <c r="T83" s="176">
        <v>0</v>
      </c>
      <c r="U83" s="176">
        <v>2464.120347</v>
      </c>
      <c r="V83" s="176">
        <v>0</v>
      </c>
      <c r="W83" s="176">
        <v>0</v>
      </c>
      <c r="X83" s="176">
        <v>533634.41406134609</v>
      </c>
      <c r="Y83" s="176">
        <v>0</v>
      </c>
      <c r="Z83" s="176">
        <v>1048158.8672814472</v>
      </c>
      <c r="AA83" s="176">
        <v>44279.997896000044</v>
      </c>
      <c r="AB83" s="176">
        <v>0</v>
      </c>
      <c r="AC83" s="176">
        <v>59987.639384418108</v>
      </c>
      <c r="AD83" s="176">
        <v>0</v>
      </c>
      <c r="AE83" s="176">
        <v>1747.7714290000004</v>
      </c>
      <c r="AF83" s="176">
        <v>0</v>
      </c>
      <c r="AG83" s="176">
        <v>0</v>
      </c>
    </row>
    <row r="84" spans="1:33" x14ac:dyDescent="0.25">
      <c r="A84">
        <v>51604</v>
      </c>
      <c r="B84">
        <v>3318</v>
      </c>
      <c r="C84" t="s">
        <v>234</v>
      </c>
      <c r="D84" t="s">
        <v>186</v>
      </c>
      <c r="F84" t="s">
        <v>151</v>
      </c>
      <c r="H84" s="176">
        <v>0</v>
      </c>
      <c r="I84" s="176">
        <v>2157</v>
      </c>
      <c r="J84" s="176">
        <v>0</v>
      </c>
      <c r="K84" s="176">
        <v>0</v>
      </c>
      <c r="L84" s="176">
        <v>0</v>
      </c>
      <c r="M84" s="176">
        <v>2157</v>
      </c>
      <c r="N84" s="176"/>
      <c r="O84" s="176">
        <v>0</v>
      </c>
      <c r="P84" s="176">
        <v>245793.49673174275</v>
      </c>
      <c r="Q84" s="176"/>
      <c r="R84" s="176">
        <v>0</v>
      </c>
      <c r="S84" s="176"/>
      <c r="T84" s="176">
        <v>0</v>
      </c>
      <c r="U84" s="176">
        <v>4366.4705882352937</v>
      </c>
      <c r="V84" s="176">
        <v>0</v>
      </c>
      <c r="W84" s="176">
        <v>0</v>
      </c>
      <c r="X84" s="176"/>
      <c r="Y84" s="176">
        <v>0</v>
      </c>
      <c r="Z84" s="176">
        <v>257998.35599872796</v>
      </c>
      <c r="AA84" s="176"/>
      <c r="AB84" s="176">
        <v>0</v>
      </c>
      <c r="AC84" s="176"/>
      <c r="AD84" s="176">
        <v>0</v>
      </c>
      <c r="AE84" s="176">
        <v>7944.8151257647078</v>
      </c>
      <c r="AF84" s="176">
        <v>0</v>
      </c>
      <c r="AG84" s="176">
        <v>0</v>
      </c>
    </row>
    <row r="85" spans="1:33" x14ac:dyDescent="0.25">
      <c r="A85">
        <v>51599</v>
      </c>
      <c r="B85">
        <v>3319</v>
      </c>
      <c r="C85" t="s">
        <v>235</v>
      </c>
      <c r="D85" t="s">
        <v>186</v>
      </c>
      <c r="F85" t="s">
        <v>151</v>
      </c>
      <c r="H85" s="176">
        <v>0</v>
      </c>
      <c r="I85" s="176">
        <v>661</v>
      </c>
      <c r="J85" s="176">
        <v>2548</v>
      </c>
      <c r="K85" s="176">
        <v>0</v>
      </c>
      <c r="L85" s="176">
        <v>0</v>
      </c>
      <c r="M85" s="176">
        <v>3209</v>
      </c>
      <c r="N85" s="176">
        <v>149506.27257982414</v>
      </c>
      <c r="O85" s="176">
        <v>0</v>
      </c>
      <c r="P85" s="176">
        <v>333338.24972974695</v>
      </c>
      <c r="Q85" s="176"/>
      <c r="R85" s="176">
        <v>0</v>
      </c>
      <c r="S85" s="176">
        <v>0.44851883359074091</v>
      </c>
      <c r="T85" s="176">
        <v>0</v>
      </c>
      <c r="U85" s="176">
        <v>292.80000000000018</v>
      </c>
      <c r="V85" s="176">
        <v>0</v>
      </c>
      <c r="W85" s="176">
        <v>0</v>
      </c>
      <c r="X85" s="176">
        <v>97815.15199582139</v>
      </c>
      <c r="Y85" s="176">
        <v>0</v>
      </c>
      <c r="Z85" s="176">
        <v>255460.14222306293</v>
      </c>
      <c r="AA85" s="176"/>
      <c r="AB85" s="176">
        <v>0</v>
      </c>
      <c r="AC85" s="176">
        <v>0.29257043780671665</v>
      </c>
      <c r="AD85" s="176">
        <v>0</v>
      </c>
      <c r="AE85" s="176">
        <v>471.6864859999996</v>
      </c>
      <c r="AF85" s="176">
        <v>0</v>
      </c>
      <c r="AG85" s="176">
        <v>0</v>
      </c>
    </row>
    <row r="86" spans="1:33" x14ac:dyDescent="0.25">
      <c r="A86">
        <v>104301</v>
      </c>
      <c r="B86">
        <v>3320</v>
      </c>
      <c r="C86" t="s">
        <v>236</v>
      </c>
      <c r="D86" t="s">
        <v>186</v>
      </c>
      <c r="F86" t="s">
        <v>199</v>
      </c>
      <c r="H86" s="176">
        <v>1352</v>
      </c>
      <c r="I86" s="176">
        <v>788</v>
      </c>
      <c r="J86" s="176">
        <v>260</v>
      </c>
      <c r="K86" s="176">
        <v>100</v>
      </c>
      <c r="L86" s="176">
        <v>52</v>
      </c>
      <c r="M86" s="176">
        <v>2552</v>
      </c>
      <c r="N86" s="176">
        <v>8962.7999999999993</v>
      </c>
      <c r="O86" s="176">
        <v>0</v>
      </c>
      <c r="P86" s="176">
        <v>474327.55530399992</v>
      </c>
      <c r="Q86" s="176"/>
      <c r="R86" s="176">
        <v>0</v>
      </c>
      <c r="S86" s="176"/>
      <c r="T86" s="176">
        <v>0</v>
      </c>
      <c r="U86" s="176"/>
      <c r="V86" s="176">
        <v>0</v>
      </c>
      <c r="W86" s="176">
        <v>0</v>
      </c>
      <c r="X86" s="176">
        <v>8252.5499999999993</v>
      </c>
      <c r="Y86" s="176">
        <v>0</v>
      </c>
      <c r="Z86" s="176">
        <v>461642.13886600011</v>
      </c>
      <c r="AA86" s="176"/>
      <c r="AB86" s="176">
        <v>0</v>
      </c>
      <c r="AC86" s="176"/>
      <c r="AD86" s="176">
        <v>0</v>
      </c>
      <c r="AE86" s="176"/>
      <c r="AF86" s="176">
        <v>0</v>
      </c>
      <c r="AG86" s="176">
        <v>0</v>
      </c>
    </row>
    <row r="87" spans="1:33" x14ac:dyDescent="0.25">
      <c r="A87">
        <v>104302</v>
      </c>
      <c r="B87">
        <v>3321</v>
      </c>
      <c r="C87" t="s">
        <v>237</v>
      </c>
      <c r="D87" t="s">
        <v>186</v>
      </c>
      <c r="F87" t="s">
        <v>199</v>
      </c>
      <c r="H87" s="176">
        <v>598</v>
      </c>
      <c r="I87" s="176">
        <v>790</v>
      </c>
      <c r="J87" s="176">
        <v>91</v>
      </c>
      <c r="K87" s="176">
        <v>0</v>
      </c>
      <c r="L87" s="176">
        <v>0</v>
      </c>
      <c r="M87" s="176">
        <v>1479</v>
      </c>
      <c r="N87" s="176">
        <v>57809</v>
      </c>
      <c r="O87" s="176">
        <v>0</v>
      </c>
      <c r="P87" s="176">
        <v>254062.27851899993</v>
      </c>
      <c r="Q87" s="176"/>
      <c r="R87" s="176">
        <v>0</v>
      </c>
      <c r="S87" s="176"/>
      <c r="T87" s="176">
        <v>0</v>
      </c>
      <c r="U87" s="176"/>
      <c r="V87" s="176">
        <v>0</v>
      </c>
      <c r="W87" s="176">
        <v>0</v>
      </c>
      <c r="X87" s="176">
        <v>57236.200000000004</v>
      </c>
      <c r="Y87" s="176">
        <v>0</v>
      </c>
      <c r="Z87" s="176">
        <v>273354.70632100001</v>
      </c>
      <c r="AA87" s="176"/>
      <c r="AB87" s="176">
        <v>0</v>
      </c>
      <c r="AC87" s="176"/>
      <c r="AD87" s="176">
        <v>0</v>
      </c>
      <c r="AE87" s="176"/>
      <c r="AF87" s="176">
        <v>0</v>
      </c>
      <c r="AG87" s="176">
        <v>0</v>
      </c>
    </row>
    <row r="88" spans="1:33" x14ac:dyDescent="0.25">
      <c r="A88">
        <v>24086</v>
      </c>
      <c r="B88">
        <v>4101</v>
      </c>
      <c r="C88" t="s">
        <v>238</v>
      </c>
      <c r="D88" t="s">
        <v>239</v>
      </c>
      <c r="F88" t="s">
        <v>151</v>
      </c>
      <c r="H88" s="176">
        <v>1052</v>
      </c>
      <c r="I88" s="176">
        <v>700</v>
      </c>
      <c r="J88" s="176">
        <v>100</v>
      </c>
      <c r="K88" s="176">
        <v>0</v>
      </c>
      <c r="L88" s="176">
        <v>0</v>
      </c>
      <c r="M88" s="176">
        <v>1852</v>
      </c>
      <c r="N88" s="176">
        <v>10110.508000000002</v>
      </c>
      <c r="O88" s="176">
        <v>0</v>
      </c>
      <c r="P88" s="176">
        <v>181581.45708899992</v>
      </c>
      <c r="Q88" s="176"/>
      <c r="R88" s="176">
        <v>0</v>
      </c>
      <c r="S88" s="176">
        <v>22804.870554332902</v>
      </c>
      <c r="T88" s="176">
        <v>0</v>
      </c>
      <c r="U88" s="176">
        <v>3783.0538789999991</v>
      </c>
      <c r="V88" s="176">
        <v>0</v>
      </c>
      <c r="W88" s="176">
        <v>0</v>
      </c>
      <c r="X88" s="176">
        <v>11189.304999999993</v>
      </c>
      <c r="Y88" s="176">
        <v>0</v>
      </c>
      <c r="Z88" s="176">
        <v>187869.51676000003</v>
      </c>
      <c r="AA88" s="176"/>
      <c r="AB88" s="176">
        <v>0</v>
      </c>
      <c r="AC88" s="176">
        <v>20528.403848873408</v>
      </c>
      <c r="AD88" s="176">
        <v>0</v>
      </c>
      <c r="AE88" s="176">
        <v>1640.1875</v>
      </c>
      <c r="AF88" s="176">
        <v>0</v>
      </c>
      <c r="AG88" s="176">
        <v>0</v>
      </c>
    </row>
    <row r="89" spans="1:33" x14ac:dyDescent="0.25">
      <c r="A89">
        <v>24087</v>
      </c>
      <c r="B89">
        <v>4102</v>
      </c>
      <c r="C89" t="s">
        <v>240</v>
      </c>
      <c r="D89" t="s">
        <v>239</v>
      </c>
      <c r="F89" t="s">
        <v>151</v>
      </c>
      <c r="H89" s="176">
        <v>3676</v>
      </c>
      <c r="I89" s="176">
        <v>0</v>
      </c>
      <c r="J89" s="176">
        <v>0</v>
      </c>
      <c r="K89" s="176">
        <v>526</v>
      </c>
      <c r="L89" s="176">
        <v>0</v>
      </c>
      <c r="M89" s="176">
        <v>4202</v>
      </c>
      <c r="N89" s="176">
        <v>339447.16200500017</v>
      </c>
      <c r="O89" s="176">
        <v>0</v>
      </c>
      <c r="P89" s="176">
        <v>744814.12330000009</v>
      </c>
      <c r="Q89" s="176"/>
      <c r="R89" s="176">
        <v>0</v>
      </c>
      <c r="S89" s="176">
        <v>93758.061703693515</v>
      </c>
      <c r="T89" s="176">
        <v>0</v>
      </c>
      <c r="U89" s="176">
        <v>8487.4231499051148</v>
      </c>
      <c r="V89" s="176">
        <v>0</v>
      </c>
      <c r="W89" s="176">
        <v>0</v>
      </c>
      <c r="X89" s="176">
        <v>294286.224009</v>
      </c>
      <c r="Y89" s="176">
        <v>0</v>
      </c>
      <c r="Z89" s="176">
        <v>793104.19737000018</v>
      </c>
      <c r="AA89" s="176"/>
      <c r="AB89" s="176">
        <v>0</v>
      </c>
      <c r="AC89" s="176">
        <v>93282.684233053486</v>
      </c>
      <c r="AD89" s="176">
        <v>0</v>
      </c>
      <c r="AE89" s="176">
        <v>8486.8349143529431</v>
      </c>
      <c r="AF89" s="176">
        <v>0</v>
      </c>
      <c r="AG89" s="176">
        <v>0</v>
      </c>
    </row>
    <row r="90" spans="1:33" x14ac:dyDescent="0.25">
      <c r="A90">
        <v>24088</v>
      </c>
      <c r="B90">
        <v>4103</v>
      </c>
      <c r="C90" t="s">
        <v>241</v>
      </c>
      <c r="D90" t="s">
        <v>239</v>
      </c>
      <c r="F90" t="s">
        <v>151</v>
      </c>
      <c r="H90" s="176">
        <v>574</v>
      </c>
      <c r="I90" s="176">
        <v>200</v>
      </c>
      <c r="J90" s="176">
        <v>354</v>
      </c>
      <c r="K90" s="176">
        <v>0</v>
      </c>
      <c r="L90" s="176">
        <v>274</v>
      </c>
      <c r="M90" s="176">
        <v>1402</v>
      </c>
      <c r="N90" s="176">
        <v>11019.776001000006</v>
      </c>
      <c r="O90" s="176">
        <v>0</v>
      </c>
      <c r="P90" s="176">
        <v>299279.56869581342</v>
      </c>
      <c r="Q90" s="176"/>
      <c r="R90" s="176">
        <v>0</v>
      </c>
      <c r="S90" s="176">
        <v>35793.333202329173</v>
      </c>
      <c r="T90" s="176">
        <v>0</v>
      </c>
      <c r="U90" s="176">
        <v>1508.8872319999991</v>
      </c>
      <c r="V90" s="176">
        <v>0</v>
      </c>
      <c r="W90" s="176">
        <v>0</v>
      </c>
      <c r="X90" s="176">
        <v>23424.104999999996</v>
      </c>
      <c r="Y90" s="176">
        <v>0</v>
      </c>
      <c r="Z90" s="176">
        <v>251047.9928104314</v>
      </c>
      <c r="AA90" s="176"/>
      <c r="AB90" s="176">
        <v>0</v>
      </c>
      <c r="AC90" s="176">
        <v>28886.209433674896</v>
      </c>
      <c r="AD90" s="176">
        <v>0</v>
      </c>
      <c r="AE90" s="176">
        <v>1092.2162160000007</v>
      </c>
      <c r="AF90" s="176">
        <v>0</v>
      </c>
      <c r="AG90" s="176">
        <v>0</v>
      </c>
    </row>
    <row r="91" spans="1:33" x14ac:dyDescent="0.25">
      <c r="A91">
        <v>24084</v>
      </c>
      <c r="B91">
        <v>4104</v>
      </c>
      <c r="C91" t="s">
        <v>242</v>
      </c>
      <c r="D91" t="s">
        <v>239</v>
      </c>
      <c r="F91" t="s">
        <v>151</v>
      </c>
      <c r="H91" s="176">
        <v>0</v>
      </c>
      <c r="I91" s="176">
        <v>0</v>
      </c>
      <c r="J91" s="176">
        <v>4244</v>
      </c>
      <c r="K91" s="176">
        <v>368</v>
      </c>
      <c r="L91" s="176">
        <v>873</v>
      </c>
      <c r="M91" s="176">
        <v>5485</v>
      </c>
      <c r="N91" s="176">
        <v>458908</v>
      </c>
      <c r="O91" s="176">
        <v>0</v>
      </c>
      <c r="P91" s="176">
        <v>579733.48372799996</v>
      </c>
      <c r="Q91" s="176"/>
      <c r="R91" s="176">
        <v>0</v>
      </c>
      <c r="S91" s="176">
        <v>69841.560468048716</v>
      </c>
      <c r="T91" s="176">
        <v>0</v>
      </c>
      <c r="U91" s="176">
        <v>1066.5566502463068</v>
      </c>
      <c r="V91" s="176">
        <v>0</v>
      </c>
      <c r="W91" s="176">
        <v>0</v>
      </c>
      <c r="X91" s="176">
        <v>372882</v>
      </c>
      <c r="Y91" s="176">
        <v>0</v>
      </c>
      <c r="Z91" s="176">
        <v>495681.71898100059</v>
      </c>
      <c r="AA91" s="176"/>
      <c r="AB91" s="176">
        <v>0</v>
      </c>
      <c r="AC91" s="176">
        <v>56498.953087951588</v>
      </c>
      <c r="AD91" s="176">
        <v>0</v>
      </c>
      <c r="AE91" s="176">
        <v>1203.8571428571424</v>
      </c>
      <c r="AF91" s="176">
        <v>0</v>
      </c>
      <c r="AG91" s="176">
        <v>0</v>
      </c>
    </row>
    <row r="92" spans="1:33" x14ac:dyDescent="0.25">
      <c r="A92">
        <v>24085</v>
      </c>
      <c r="B92">
        <v>4106</v>
      </c>
      <c r="C92" t="s">
        <v>243</v>
      </c>
      <c r="D92" t="s">
        <v>239</v>
      </c>
      <c r="F92" t="s">
        <v>151</v>
      </c>
      <c r="H92" s="176">
        <v>933</v>
      </c>
      <c r="I92" s="176">
        <v>1005</v>
      </c>
      <c r="J92" s="176">
        <v>77</v>
      </c>
      <c r="K92" s="176">
        <v>1201</v>
      </c>
      <c r="L92" s="176">
        <v>193</v>
      </c>
      <c r="M92" s="176">
        <v>3409</v>
      </c>
      <c r="N92" s="176">
        <v>93332.460003999993</v>
      </c>
      <c r="O92" s="176">
        <v>0</v>
      </c>
      <c r="P92" s="176">
        <v>240207.66470000008</v>
      </c>
      <c r="Q92" s="176"/>
      <c r="R92" s="176">
        <v>0</v>
      </c>
      <c r="S92" s="176">
        <v>29534.020768389921</v>
      </c>
      <c r="T92" s="176">
        <v>0</v>
      </c>
      <c r="U92" s="176">
        <v>2828.657396999999</v>
      </c>
      <c r="V92" s="176">
        <v>0</v>
      </c>
      <c r="W92" s="176">
        <v>0</v>
      </c>
      <c r="X92" s="176">
        <v>106142.41700000002</v>
      </c>
      <c r="Y92" s="176">
        <v>0</v>
      </c>
      <c r="Z92" s="176">
        <v>229536.26272800006</v>
      </c>
      <c r="AA92" s="176"/>
      <c r="AB92" s="176">
        <v>0</v>
      </c>
      <c r="AC92" s="176">
        <v>25708.564646364757</v>
      </c>
      <c r="AD92" s="176">
        <v>0</v>
      </c>
      <c r="AE92" s="176">
        <v>2955.0322579999993</v>
      </c>
      <c r="AF92" s="176">
        <v>0</v>
      </c>
      <c r="AG92" s="176">
        <v>0</v>
      </c>
    </row>
    <row r="93" spans="1:33" x14ac:dyDescent="0.25">
      <c r="A93">
        <v>23982</v>
      </c>
      <c r="B93">
        <v>4108</v>
      </c>
      <c r="C93" t="s">
        <v>244</v>
      </c>
      <c r="D93" t="s">
        <v>239</v>
      </c>
      <c r="F93" t="s">
        <v>151</v>
      </c>
      <c r="H93" s="176">
        <v>0</v>
      </c>
      <c r="I93" s="176">
        <v>546</v>
      </c>
      <c r="J93" s="176">
        <v>0</v>
      </c>
      <c r="K93" s="176">
        <v>600</v>
      </c>
      <c r="L93" s="176">
        <v>1140</v>
      </c>
      <c r="M93" s="176">
        <v>2286</v>
      </c>
      <c r="N93" s="176">
        <v>102389.10899400007</v>
      </c>
      <c r="O93" s="176">
        <v>0</v>
      </c>
      <c r="P93" s="176">
        <v>227017.89660699992</v>
      </c>
      <c r="Q93" s="176"/>
      <c r="R93" s="176">
        <v>0</v>
      </c>
      <c r="S93" s="176">
        <v>13873.572710337849</v>
      </c>
      <c r="T93" s="176">
        <v>0</v>
      </c>
      <c r="U93" s="176">
        <v>1902.8208362727266</v>
      </c>
      <c r="V93" s="176">
        <v>0</v>
      </c>
      <c r="W93" s="176">
        <v>0</v>
      </c>
      <c r="X93" s="176">
        <v>89676.295999999988</v>
      </c>
      <c r="Y93" s="176">
        <v>0</v>
      </c>
      <c r="Z93" s="176">
        <v>266788.97998799989</v>
      </c>
      <c r="AA93" s="176"/>
      <c r="AB93" s="176">
        <v>0</v>
      </c>
      <c r="AC93" s="176">
        <v>15536.526664210891</v>
      </c>
      <c r="AD93" s="176">
        <v>0</v>
      </c>
      <c r="AE93" s="176">
        <v>1764.9213637272762</v>
      </c>
      <c r="AF93" s="176">
        <v>0</v>
      </c>
      <c r="AG93" s="176">
        <v>0</v>
      </c>
    </row>
    <row r="94" spans="1:33" x14ac:dyDescent="0.25">
      <c r="A94">
        <v>23927</v>
      </c>
      <c r="B94">
        <v>4109</v>
      </c>
      <c r="C94" t="s">
        <v>245</v>
      </c>
      <c r="D94" t="s">
        <v>239</v>
      </c>
      <c r="F94" t="s">
        <v>151</v>
      </c>
      <c r="H94" s="176">
        <v>1280.5</v>
      </c>
      <c r="I94" s="176">
        <v>989</v>
      </c>
      <c r="J94" s="176">
        <v>1038.5</v>
      </c>
      <c r="K94" s="176">
        <v>76.5</v>
      </c>
      <c r="L94" s="176">
        <v>0</v>
      </c>
      <c r="M94" s="176">
        <v>3384.5</v>
      </c>
      <c r="N94" s="176">
        <v>157222.64999899999</v>
      </c>
      <c r="O94" s="176">
        <v>0</v>
      </c>
      <c r="P94" s="176">
        <v>423191.5467050001</v>
      </c>
      <c r="Q94" s="176"/>
      <c r="R94" s="176">
        <v>0</v>
      </c>
      <c r="S94" s="176">
        <v>53212.298667966665</v>
      </c>
      <c r="T94" s="176">
        <v>0</v>
      </c>
      <c r="U94" s="176">
        <v>2576.7465000000011</v>
      </c>
      <c r="V94" s="176">
        <v>0</v>
      </c>
      <c r="W94" s="176">
        <v>0</v>
      </c>
      <c r="X94" s="176">
        <v>160896.2499880002</v>
      </c>
      <c r="Y94" s="176">
        <v>0</v>
      </c>
      <c r="Z94" s="176">
        <v>434480.55375500023</v>
      </c>
      <c r="AA94" s="176"/>
      <c r="AB94" s="176">
        <v>0</v>
      </c>
      <c r="AC94" s="176">
        <v>51332.396942128857</v>
      </c>
      <c r="AD94" s="176">
        <v>0</v>
      </c>
      <c r="AE94" s="176">
        <v>2002.2215989999968</v>
      </c>
      <c r="AF94" s="176">
        <v>0</v>
      </c>
      <c r="AG94" s="176">
        <v>0</v>
      </c>
    </row>
    <row r="95" spans="1:33" x14ac:dyDescent="0.25">
      <c r="A95">
        <v>23946</v>
      </c>
      <c r="B95">
        <v>4110</v>
      </c>
      <c r="C95" t="s">
        <v>246</v>
      </c>
      <c r="D95" t="s">
        <v>239</v>
      </c>
      <c r="F95" t="s">
        <v>151</v>
      </c>
      <c r="H95" s="176">
        <v>96</v>
      </c>
      <c r="I95" s="176">
        <v>2371</v>
      </c>
      <c r="J95" s="176">
        <v>1469</v>
      </c>
      <c r="K95" s="176">
        <v>124</v>
      </c>
      <c r="L95" s="176">
        <v>1759</v>
      </c>
      <c r="M95" s="176">
        <v>5819</v>
      </c>
      <c r="N95" s="176">
        <v>209229.6700090002</v>
      </c>
      <c r="O95" s="176">
        <v>0</v>
      </c>
      <c r="P95" s="176">
        <v>564527.12134900084</v>
      </c>
      <c r="Q95" s="176"/>
      <c r="R95" s="176">
        <v>0</v>
      </c>
      <c r="S95" s="176">
        <v>69497.816132032254</v>
      </c>
      <c r="T95" s="176">
        <v>0</v>
      </c>
      <c r="U95" s="176">
        <v>2957.9220000000096</v>
      </c>
      <c r="V95" s="176">
        <v>0</v>
      </c>
      <c r="W95" s="176">
        <v>0</v>
      </c>
      <c r="X95" s="176">
        <v>195945.21199500002</v>
      </c>
      <c r="Y95" s="176">
        <v>0</v>
      </c>
      <c r="Z95" s="176">
        <v>568198.94384599989</v>
      </c>
      <c r="AA95" s="176"/>
      <c r="AB95" s="176">
        <v>0</v>
      </c>
      <c r="AC95" s="176">
        <v>66526.354258236184</v>
      </c>
      <c r="AD95" s="176">
        <v>0</v>
      </c>
      <c r="AE95" s="176">
        <v>2219.5704800000021</v>
      </c>
      <c r="AF95" s="176">
        <v>0</v>
      </c>
      <c r="AG95" s="176">
        <v>0</v>
      </c>
    </row>
    <row r="96" spans="1:33" x14ac:dyDescent="0.25">
      <c r="A96">
        <v>23984</v>
      </c>
      <c r="B96">
        <v>4111</v>
      </c>
      <c r="C96" t="s">
        <v>247</v>
      </c>
      <c r="D96" t="s">
        <v>239</v>
      </c>
      <c r="F96" t="s">
        <v>151</v>
      </c>
      <c r="H96" s="176">
        <v>152</v>
      </c>
      <c r="I96" s="176">
        <v>8973</v>
      </c>
      <c r="J96" s="176">
        <v>107</v>
      </c>
      <c r="K96" s="176">
        <v>162</v>
      </c>
      <c r="L96" s="176">
        <v>2</v>
      </c>
      <c r="M96" s="176">
        <v>9396</v>
      </c>
      <c r="N96" s="176">
        <v>1779594</v>
      </c>
      <c r="O96" s="176">
        <v>0</v>
      </c>
      <c r="P96" s="176">
        <v>291539.17594056169</v>
      </c>
      <c r="Q96" s="176">
        <v>1490593.7903225813</v>
      </c>
      <c r="R96" s="176">
        <v>0</v>
      </c>
      <c r="S96" s="176">
        <v>34547.61712918878</v>
      </c>
      <c r="T96" s="176">
        <v>0</v>
      </c>
      <c r="U96" s="176">
        <v>6563.3556193548393</v>
      </c>
      <c r="V96" s="176">
        <v>0</v>
      </c>
      <c r="W96" s="176">
        <v>0</v>
      </c>
      <c r="X96" s="176">
        <v>1618359</v>
      </c>
      <c r="Y96" s="176">
        <v>0</v>
      </c>
      <c r="Z96" s="176">
        <v>173680.13768346386</v>
      </c>
      <c r="AA96" s="176">
        <v>1040067.5</v>
      </c>
      <c r="AB96" s="176">
        <v>0</v>
      </c>
      <c r="AC96" s="176">
        <v>20204.245237829895</v>
      </c>
      <c r="AD96" s="176">
        <v>0</v>
      </c>
      <c r="AE96" s="176">
        <v>5099.3782499999979</v>
      </c>
      <c r="AF96" s="176">
        <v>0</v>
      </c>
      <c r="AG96" s="176">
        <v>0</v>
      </c>
    </row>
    <row r="97" spans="1:33" x14ac:dyDescent="0.25">
      <c r="A97">
        <v>23947</v>
      </c>
      <c r="B97">
        <v>4112</v>
      </c>
      <c r="C97" t="s">
        <v>248</v>
      </c>
      <c r="D97" t="s">
        <v>239</v>
      </c>
      <c r="F97" t="s">
        <v>151</v>
      </c>
      <c r="H97" s="176">
        <v>537</v>
      </c>
      <c r="I97" s="176">
        <v>10978.5</v>
      </c>
      <c r="J97" s="176">
        <v>4643.5</v>
      </c>
      <c r="K97" s="176">
        <v>791.5</v>
      </c>
      <c r="L97" s="176">
        <v>0</v>
      </c>
      <c r="M97" s="176">
        <v>16950.5</v>
      </c>
      <c r="N97" s="176">
        <v>1344255.972999</v>
      </c>
      <c r="O97" s="176">
        <v>0</v>
      </c>
      <c r="P97" s="176">
        <v>755725.9718610011</v>
      </c>
      <c r="Q97" s="176"/>
      <c r="R97" s="176">
        <v>0</v>
      </c>
      <c r="S97" s="176">
        <v>91560.327968007812</v>
      </c>
      <c r="T97" s="176">
        <v>0</v>
      </c>
      <c r="U97" s="176">
        <v>5495.4352950526254</v>
      </c>
      <c r="V97" s="176">
        <v>0</v>
      </c>
      <c r="W97" s="176">
        <v>0</v>
      </c>
      <c r="X97" s="176">
        <v>1275210.5539940004</v>
      </c>
      <c r="Y97" s="176">
        <v>0</v>
      </c>
      <c r="Z97" s="176">
        <v>1240615.1976379994</v>
      </c>
      <c r="AA97" s="176"/>
      <c r="AB97" s="176">
        <v>0</v>
      </c>
      <c r="AC97" s="176">
        <v>147555.94504691323</v>
      </c>
      <c r="AD97" s="176">
        <v>0</v>
      </c>
      <c r="AE97" s="176">
        <v>7414.902977947364</v>
      </c>
      <c r="AF97" s="176">
        <v>0</v>
      </c>
      <c r="AG97" s="176">
        <v>0</v>
      </c>
    </row>
    <row r="98" spans="1:33" x14ac:dyDescent="0.25">
      <c r="A98">
        <v>23948</v>
      </c>
      <c r="B98">
        <v>4113</v>
      </c>
      <c r="C98" t="s">
        <v>249</v>
      </c>
      <c r="D98" t="s">
        <v>239</v>
      </c>
      <c r="F98" t="s">
        <v>151</v>
      </c>
      <c r="H98" s="176">
        <v>0</v>
      </c>
      <c r="I98" s="176">
        <v>0</v>
      </c>
      <c r="J98" s="176">
        <v>5853</v>
      </c>
      <c r="K98" s="176">
        <v>0</v>
      </c>
      <c r="L98" s="176">
        <v>0</v>
      </c>
      <c r="M98" s="176">
        <v>5853</v>
      </c>
      <c r="N98" s="176">
        <v>251563</v>
      </c>
      <c r="O98" s="176">
        <v>0</v>
      </c>
      <c r="P98" s="176">
        <v>331449.89090000093</v>
      </c>
      <c r="Q98" s="176"/>
      <c r="R98" s="176">
        <v>0</v>
      </c>
      <c r="S98" s="176">
        <v>41612.866289026671</v>
      </c>
      <c r="T98" s="176">
        <v>0</v>
      </c>
      <c r="U98" s="176">
        <v>1431.5681089441605</v>
      </c>
      <c r="V98" s="176">
        <v>0</v>
      </c>
      <c r="W98" s="176">
        <v>0</v>
      </c>
      <c r="X98" s="176">
        <v>245711</v>
      </c>
      <c r="Y98" s="176">
        <v>0</v>
      </c>
      <c r="Z98" s="176">
        <v>321909.36080299877</v>
      </c>
      <c r="AA98" s="176"/>
      <c r="AB98" s="176">
        <v>0</v>
      </c>
      <c r="AC98" s="176">
        <v>37876.886879987906</v>
      </c>
      <c r="AD98" s="176">
        <v>0</v>
      </c>
      <c r="AE98" s="176">
        <v>1297.2315901724141</v>
      </c>
      <c r="AF98" s="176">
        <v>0</v>
      </c>
      <c r="AG98" s="176">
        <v>0</v>
      </c>
    </row>
    <row r="99" spans="1:33" x14ac:dyDescent="0.25">
      <c r="A99">
        <v>23949</v>
      </c>
      <c r="B99">
        <v>4114</v>
      </c>
      <c r="C99" t="s">
        <v>250</v>
      </c>
      <c r="D99" t="s">
        <v>239</v>
      </c>
      <c r="F99" t="s">
        <v>151</v>
      </c>
      <c r="H99" s="176">
        <v>0</v>
      </c>
      <c r="I99" s="176">
        <v>0</v>
      </c>
      <c r="J99" s="176">
        <v>150</v>
      </c>
      <c r="K99" s="176">
        <v>5561</v>
      </c>
      <c r="L99" s="176">
        <v>0</v>
      </c>
      <c r="M99" s="176">
        <v>5711</v>
      </c>
      <c r="N99" s="176">
        <v>15438.633333333331</v>
      </c>
      <c r="O99" s="176">
        <v>0</v>
      </c>
      <c r="P99" s="176">
        <v>326350.35948899994</v>
      </c>
      <c r="Q99" s="176"/>
      <c r="R99" s="176">
        <v>0</v>
      </c>
      <c r="S99" s="176">
        <v>17105.793400000002</v>
      </c>
      <c r="T99" s="176">
        <v>0</v>
      </c>
      <c r="U99" s="176">
        <v>258.70000000000027</v>
      </c>
      <c r="V99" s="176">
        <v>0</v>
      </c>
      <c r="W99" s="176">
        <v>0</v>
      </c>
      <c r="X99" s="176">
        <v>15447.633333333331</v>
      </c>
      <c r="Y99" s="176">
        <v>0</v>
      </c>
      <c r="Z99" s="176">
        <v>312448.95289700013</v>
      </c>
      <c r="AA99" s="176"/>
      <c r="AB99" s="176">
        <v>0</v>
      </c>
      <c r="AC99" s="176">
        <v>18898.225946000006</v>
      </c>
      <c r="AD99" s="176">
        <v>0</v>
      </c>
      <c r="AE99" s="176">
        <v>263.49990100000014</v>
      </c>
      <c r="AF99" s="176">
        <v>0</v>
      </c>
      <c r="AG99" s="176">
        <v>0</v>
      </c>
    </row>
    <row r="100" spans="1:33" x14ac:dyDescent="0.25">
      <c r="A100">
        <v>23952</v>
      </c>
      <c r="B100">
        <v>4116</v>
      </c>
      <c r="C100" t="s">
        <v>251</v>
      </c>
      <c r="D100" t="s">
        <v>239</v>
      </c>
      <c r="F100" t="s">
        <v>151</v>
      </c>
      <c r="H100" s="176">
        <v>1202</v>
      </c>
      <c r="I100" s="176">
        <v>1624</v>
      </c>
      <c r="J100" s="176">
        <v>2380</v>
      </c>
      <c r="K100" s="176">
        <v>13</v>
      </c>
      <c r="L100" s="176">
        <v>0</v>
      </c>
      <c r="M100" s="176">
        <v>5219</v>
      </c>
      <c r="N100" s="176">
        <v>86678.380005000014</v>
      </c>
      <c r="O100" s="176">
        <v>0</v>
      </c>
      <c r="P100" s="176">
        <v>624934.04809000017</v>
      </c>
      <c r="Q100" s="176"/>
      <c r="R100" s="176">
        <v>0</v>
      </c>
      <c r="S100" s="176">
        <v>75225.051562149223</v>
      </c>
      <c r="T100" s="176">
        <v>0</v>
      </c>
      <c r="U100" s="176">
        <v>2879.7554999999993</v>
      </c>
      <c r="V100" s="176">
        <v>0</v>
      </c>
      <c r="W100" s="176">
        <v>0</v>
      </c>
      <c r="X100" s="176">
        <v>86078.957986999943</v>
      </c>
      <c r="Y100" s="176">
        <v>0</v>
      </c>
      <c r="Z100" s="176">
        <v>684179.48096100008</v>
      </c>
      <c r="AA100" s="176"/>
      <c r="AB100" s="176">
        <v>0</v>
      </c>
      <c r="AC100" s="176">
        <v>78694.81385499821</v>
      </c>
      <c r="AD100" s="176">
        <v>0</v>
      </c>
      <c r="AE100" s="176">
        <v>2647.7271980000005</v>
      </c>
      <c r="AF100" s="176">
        <v>0</v>
      </c>
      <c r="AG100" s="176">
        <v>0</v>
      </c>
    </row>
    <row r="101" spans="1:33" x14ac:dyDescent="0.25">
      <c r="A101">
        <v>23954</v>
      </c>
      <c r="B101">
        <v>4117</v>
      </c>
      <c r="C101" t="s">
        <v>252</v>
      </c>
      <c r="D101" t="s">
        <v>239</v>
      </c>
      <c r="F101" t="s">
        <v>151</v>
      </c>
      <c r="H101" s="176">
        <v>0</v>
      </c>
      <c r="I101" s="176">
        <v>794</v>
      </c>
      <c r="J101" s="176">
        <v>3086.9999999999995</v>
      </c>
      <c r="K101" s="176">
        <v>151</v>
      </c>
      <c r="L101" s="176">
        <v>520</v>
      </c>
      <c r="M101" s="176">
        <v>4552</v>
      </c>
      <c r="N101" s="176">
        <v>239991.36400399933</v>
      </c>
      <c r="O101" s="176">
        <v>0</v>
      </c>
      <c r="P101" s="176">
        <v>604292.12162199989</v>
      </c>
      <c r="Q101" s="176"/>
      <c r="R101" s="176">
        <v>0</v>
      </c>
      <c r="S101" s="176">
        <v>72771.606767117497</v>
      </c>
      <c r="T101" s="176">
        <v>0</v>
      </c>
      <c r="U101" s="176">
        <v>2658.1582000000062</v>
      </c>
      <c r="V101" s="176">
        <v>0</v>
      </c>
      <c r="W101" s="176">
        <v>0</v>
      </c>
      <c r="X101" s="176">
        <v>254087.70301199975</v>
      </c>
      <c r="Y101" s="176">
        <v>0</v>
      </c>
      <c r="Z101" s="176">
        <v>556395.11552600004</v>
      </c>
      <c r="AA101" s="176"/>
      <c r="AB101" s="176">
        <v>0</v>
      </c>
      <c r="AC101" s="176">
        <v>63846.540132470873</v>
      </c>
      <c r="AD101" s="176">
        <v>0</v>
      </c>
      <c r="AE101" s="176">
        <v>2237.6878650000062</v>
      </c>
      <c r="AF101" s="176">
        <v>0</v>
      </c>
      <c r="AG101" s="176">
        <v>0</v>
      </c>
    </row>
    <row r="102" spans="1:33" x14ac:dyDescent="0.25">
      <c r="A102">
        <v>23924</v>
      </c>
      <c r="B102">
        <v>4121</v>
      </c>
      <c r="C102" t="s">
        <v>253</v>
      </c>
      <c r="D102" t="s">
        <v>239</v>
      </c>
      <c r="F102" t="s">
        <v>151</v>
      </c>
      <c r="H102" s="176">
        <v>0</v>
      </c>
      <c r="I102" s="176">
        <v>0</v>
      </c>
      <c r="J102" s="176">
        <v>1522</v>
      </c>
      <c r="K102" s="176">
        <v>0</v>
      </c>
      <c r="L102" s="176">
        <v>0</v>
      </c>
      <c r="M102" s="176">
        <v>1522</v>
      </c>
      <c r="N102" s="176">
        <v>306169.59999999963</v>
      </c>
      <c r="O102" s="176">
        <v>0</v>
      </c>
      <c r="P102" s="176">
        <v>111494.47719999962</v>
      </c>
      <c r="Q102" s="176"/>
      <c r="R102" s="176">
        <v>0</v>
      </c>
      <c r="S102" s="176">
        <v>14365.723908832506</v>
      </c>
      <c r="T102" s="176">
        <v>0</v>
      </c>
      <c r="U102" s="176">
        <v>253.78850000000011</v>
      </c>
      <c r="V102" s="176">
        <v>0</v>
      </c>
      <c r="W102" s="176">
        <v>0</v>
      </c>
      <c r="X102" s="176">
        <v>340809.60000700038</v>
      </c>
      <c r="Y102" s="176">
        <v>0</v>
      </c>
      <c r="Z102" s="176">
        <v>27460.793311000336</v>
      </c>
      <c r="AA102" s="176"/>
      <c r="AB102" s="176">
        <v>0</v>
      </c>
      <c r="AC102" s="176">
        <v>3470.5497256871686</v>
      </c>
      <c r="AD102" s="176">
        <v>0</v>
      </c>
      <c r="AE102" s="176">
        <v>278.14911399999983</v>
      </c>
      <c r="AF102" s="176">
        <v>0</v>
      </c>
      <c r="AG102" s="176">
        <v>0</v>
      </c>
    </row>
    <row r="103" spans="1:33" x14ac:dyDescent="0.25">
      <c r="A103">
        <v>23925</v>
      </c>
      <c r="B103">
        <v>4123</v>
      </c>
      <c r="C103" t="s">
        <v>254</v>
      </c>
      <c r="D103" t="s">
        <v>239</v>
      </c>
      <c r="F103" t="s">
        <v>151</v>
      </c>
      <c r="H103" s="176">
        <v>0</v>
      </c>
      <c r="I103" s="176">
        <v>0</v>
      </c>
      <c r="J103" s="176">
        <v>4500.5</v>
      </c>
      <c r="K103" s="176">
        <v>22</v>
      </c>
      <c r="L103" s="176">
        <v>0</v>
      </c>
      <c r="M103" s="176">
        <v>4522.5</v>
      </c>
      <c r="N103" s="176">
        <v>144689.91301399947</v>
      </c>
      <c r="O103" s="176">
        <v>0</v>
      </c>
      <c r="P103" s="176">
        <v>438783.87560000084</v>
      </c>
      <c r="Q103" s="176"/>
      <c r="R103" s="176">
        <v>0</v>
      </c>
      <c r="S103" s="176">
        <v>55383.46904440767</v>
      </c>
      <c r="T103" s="176">
        <v>0</v>
      </c>
      <c r="U103" s="176">
        <v>771.33954099999937</v>
      </c>
      <c r="V103" s="176">
        <v>0</v>
      </c>
      <c r="W103" s="176">
        <v>0</v>
      </c>
      <c r="X103" s="176">
        <v>178409.02500500006</v>
      </c>
      <c r="Y103" s="176">
        <v>0</v>
      </c>
      <c r="Z103" s="176">
        <v>433339.48146499973</v>
      </c>
      <c r="AA103" s="176"/>
      <c r="AB103" s="176">
        <v>0</v>
      </c>
      <c r="AC103" s="176">
        <v>51166.486305009494</v>
      </c>
      <c r="AD103" s="176">
        <v>0</v>
      </c>
      <c r="AE103" s="176">
        <v>686.65745900000002</v>
      </c>
      <c r="AF103" s="176">
        <v>0</v>
      </c>
      <c r="AG103" s="176">
        <v>0</v>
      </c>
    </row>
    <row r="104" spans="1:33" x14ac:dyDescent="0.25">
      <c r="A104">
        <v>23926</v>
      </c>
      <c r="B104">
        <v>4124</v>
      </c>
      <c r="C104" t="s">
        <v>255</v>
      </c>
      <c r="D104" t="s">
        <v>239</v>
      </c>
      <c r="F104" t="s">
        <v>151</v>
      </c>
      <c r="H104" s="176">
        <v>0</v>
      </c>
      <c r="I104" s="176">
        <v>7784.5</v>
      </c>
      <c r="J104" s="176">
        <v>3329</v>
      </c>
      <c r="K104" s="176">
        <v>559</v>
      </c>
      <c r="L104" s="176">
        <v>7.5</v>
      </c>
      <c r="M104" s="176">
        <v>11680</v>
      </c>
      <c r="N104" s="176">
        <v>1200146</v>
      </c>
      <c r="O104" s="176">
        <v>0</v>
      </c>
      <c r="P104" s="176">
        <v>789489.55417699972</v>
      </c>
      <c r="Q104" s="176">
        <v>0</v>
      </c>
      <c r="R104" s="176">
        <v>0</v>
      </c>
      <c r="S104" s="176">
        <v>99608.381338127176</v>
      </c>
      <c r="T104" s="176">
        <v>0</v>
      </c>
      <c r="U104" s="176">
        <v>3064.2626669999972</v>
      </c>
      <c r="V104" s="176">
        <v>0</v>
      </c>
      <c r="W104" s="176">
        <v>0</v>
      </c>
      <c r="X104" s="176">
        <v>1226678</v>
      </c>
      <c r="Y104" s="176">
        <v>0</v>
      </c>
      <c r="Z104" s="176">
        <v>843521.67174499994</v>
      </c>
      <c r="AA104" s="176">
        <v>0</v>
      </c>
      <c r="AB104" s="176">
        <v>0</v>
      </c>
      <c r="AC104" s="176">
        <v>99731.221587869586</v>
      </c>
      <c r="AD104" s="176">
        <v>0</v>
      </c>
      <c r="AE104" s="176">
        <v>3358.8969309999848</v>
      </c>
      <c r="AF104" s="176">
        <v>0</v>
      </c>
      <c r="AG104" s="176">
        <v>0</v>
      </c>
    </row>
    <row r="105" spans="1:33" x14ac:dyDescent="0.25">
      <c r="A105">
        <v>23929</v>
      </c>
      <c r="B105">
        <v>4126</v>
      </c>
      <c r="C105" t="s">
        <v>256</v>
      </c>
      <c r="D105" t="s">
        <v>239</v>
      </c>
      <c r="F105" t="s">
        <v>151</v>
      </c>
      <c r="H105" s="176">
        <v>0</v>
      </c>
      <c r="I105" s="176">
        <v>0</v>
      </c>
      <c r="J105" s="176">
        <v>2767.5</v>
      </c>
      <c r="K105" s="176">
        <v>0</v>
      </c>
      <c r="L105" s="176">
        <v>0</v>
      </c>
      <c r="M105" s="176">
        <v>2767.5</v>
      </c>
      <c r="N105" s="176">
        <v>227227.59999999986</v>
      </c>
      <c r="O105" s="176">
        <v>0</v>
      </c>
      <c r="P105" s="176"/>
      <c r="Q105" s="176"/>
      <c r="R105" s="176">
        <v>0</v>
      </c>
      <c r="S105" s="176">
        <v>0.68168282412079861</v>
      </c>
      <c r="T105" s="176">
        <v>0</v>
      </c>
      <c r="U105" s="176">
        <v>423.69770099999914</v>
      </c>
      <c r="V105" s="176">
        <v>0</v>
      </c>
      <c r="W105" s="176">
        <v>0</v>
      </c>
      <c r="X105" s="176">
        <v>207392.79998099967</v>
      </c>
      <c r="Y105" s="176">
        <v>0</v>
      </c>
      <c r="Z105" s="176"/>
      <c r="AA105" s="176"/>
      <c r="AB105" s="176">
        <v>0</v>
      </c>
      <c r="AC105" s="176">
        <v>0.62217776475881692</v>
      </c>
      <c r="AD105" s="176">
        <v>0</v>
      </c>
      <c r="AE105" s="176">
        <v>461.23333300000013</v>
      </c>
      <c r="AF105" s="176">
        <v>0</v>
      </c>
      <c r="AG105" s="176">
        <v>0</v>
      </c>
    </row>
    <row r="106" spans="1:33" x14ac:dyDescent="0.25">
      <c r="A106">
        <v>23930</v>
      </c>
      <c r="B106">
        <v>4127</v>
      </c>
      <c r="C106" t="s">
        <v>257</v>
      </c>
      <c r="D106" t="s">
        <v>239</v>
      </c>
      <c r="F106" t="s">
        <v>151</v>
      </c>
      <c r="H106" s="176">
        <v>0</v>
      </c>
      <c r="I106" s="176">
        <v>331.5</v>
      </c>
      <c r="J106" s="176">
        <v>2721.5</v>
      </c>
      <c r="K106" s="176">
        <v>110</v>
      </c>
      <c r="L106" s="176">
        <v>0</v>
      </c>
      <c r="M106" s="176">
        <v>3163</v>
      </c>
      <c r="N106" s="176">
        <v>141627.35000200002</v>
      </c>
      <c r="O106" s="176">
        <v>0</v>
      </c>
      <c r="P106" s="176">
        <v>403732.95790799987</v>
      </c>
      <c r="Q106" s="176"/>
      <c r="R106" s="176">
        <v>0</v>
      </c>
      <c r="S106" s="176">
        <v>48833.705807065031</v>
      </c>
      <c r="T106" s="176">
        <v>0</v>
      </c>
      <c r="U106" s="176">
        <v>791.17816099999982</v>
      </c>
      <c r="V106" s="176">
        <v>0</v>
      </c>
      <c r="W106" s="176">
        <v>0</v>
      </c>
      <c r="X106" s="176">
        <v>151946.34000399974</v>
      </c>
      <c r="Y106" s="176">
        <v>0</v>
      </c>
      <c r="Z106" s="176">
        <v>375138.11227100063</v>
      </c>
      <c r="AA106" s="176"/>
      <c r="AB106" s="176">
        <v>0</v>
      </c>
      <c r="AC106" s="176">
        <v>42722.563753381328</v>
      </c>
      <c r="AD106" s="176">
        <v>0</v>
      </c>
      <c r="AE106" s="176">
        <v>507.16666700000133</v>
      </c>
      <c r="AF106" s="176">
        <v>0</v>
      </c>
      <c r="AG106" s="176">
        <v>0</v>
      </c>
    </row>
    <row r="107" spans="1:33" x14ac:dyDescent="0.25">
      <c r="A107">
        <v>23981</v>
      </c>
      <c r="B107">
        <v>4129</v>
      </c>
      <c r="C107" t="s">
        <v>258</v>
      </c>
      <c r="D107" t="s">
        <v>239</v>
      </c>
      <c r="F107" t="s">
        <v>151</v>
      </c>
      <c r="H107" s="176">
        <v>0</v>
      </c>
      <c r="I107" s="176">
        <v>461.5</v>
      </c>
      <c r="J107" s="176">
        <v>11771</v>
      </c>
      <c r="K107" s="176">
        <v>198.8</v>
      </c>
      <c r="L107" s="176">
        <v>1467</v>
      </c>
      <c r="M107" s="176">
        <v>13898.3</v>
      </c>
      <c r="N107" s="176">
        <v>1167791.5819999934</v>
      </c>
      <c r="O107" s="176">
        <v>0</v>
      </c>
      <c r="P107" s="176">
        <v>309.26789999939501</v>
      </c>
      <c r="Q107" s="176"/>
      <c r="R107" s="176">
        <v>0</v>
      </c>
      <c r="S107" s="176">
        <v>42.890367473219158</v>
      </c>
      <c r="T107" s="176">
        <v>0</v>
      </c>
      <c r="U107" s="176">
        <v>2334.5266999999949</v>
      </c>
      <c r="V107" s="176">
        <v>0</v>
      </c>
      <c r="W107" s="176">
        <v>0</v>
      </c>
      <c r="X107" s="176">
        <v>1068868.200006</v>
      </c>
      <c r="Y107" s="176">
        <v>0</v>
      </c>
      <c r="Z107" s="176">
        <v>16433.711330000311</v>
      </c>
      <c r="AA107" s="176"/>
      <c r="AB107" s="176">
        <v>0</v>
      </c>
      <c r="AC107" s="176">
        <v>1854.2992097488504</v>
      </c>
      <c r="AD107" s="176">
        <v>0</v>
      </c>
      <c r="AE107" s="176">
        <v>1993.252499000002</v>
      </c>
      <c r="AF107" s="176">
        <v>0</v>
      </c>
      <c r="AG107" s="176">
        <v>0</v>
      </c>
    </row>
    <row r="108" spans="1:33" x14ac:dyDescent="0.25">
      <c r="A108">
        <v>23945</v>
      </c>
      <c r="B108">
        <v>4130</v>
      </c>
      <c r="C108" t="s">
        <v>259</v>
      </c>
      <c r="D108" t="s">
        <v>239</v>
      </c>
      <c r="F108" t="s">
        <v>151</v>
      </c>
      <c r="H108" s="176">
        <v>0</v>
      </c>
      <c r="I108" s="176">
        <v>0</v>
      </c>
      <c r="J108" s="176">
        <v>6709</v>
      </c>
      <c r="K108" s="176">
        <v>0</v>
      </c>
      <c r="L108" s="176">
        <v>0</v>
      </c>
      <c r="M108" s="176">
        <v>6709</v>
      </c>
      <c r="N108" s="176">
        <v>105175</v>
      </c>
      <c r="O108" s="176">
        <v>0</v>
      </c>
      <c r="P108" s="176">
        <v>12819.561350222444</v>
      </c>
      <c r="Q108" s="176"/>
      <c r="R108" s="176">
        <v>0</v>
      </c>
      <c r="S108" s="176">
        <v>1499.8325520111741</v>
      </c>
      <c r="T108" s="176">
        <v>0</v>
      </c>
      <c r="U108" s="176">
        <v>136.47550000000047</v>
      </c>
      <c r="V108" s="176">
        <v>0</v>
      </c>
      <c r="W108" s="176">
        <v>0</v>
      </c>
      <c r="X108" s="176">
        <v>66778</v>
      </c>
      <c r="Y108" s="176">
        <v>0</v>
      </c>
      <c r="Z108" s="176">
        <v>12057.614532880019</v>
      </c>
      <c r="AA108" s="176"/>
      <c r="AB108" s="176">
        <v>0</v>
      </c>
      <c r="AC108" s="176">
        <v>1136.0889250106968</v>
      </c>
      <c r="AD108" s="176">
        <v>0</v>
      </c>
      <c r="AE108" s="176">
        <v>0</v>
      </c>
      <c r="AF108" s="176">
        <v>0</v>
      </c>
      <c r="AG108" s="176">
        <v>0</v>
      </c>
    </row>
    <row r="109" spans="1:33" x14ac:dyDescent="0.25">
      <c r="A109">
        <v>23950</v>
      </c>
      <c r="B109">
        <v>4131</v>
      </c>
      <c r="C109" t="s">
        <v>260</v>
      </c>
      <c r="D109" t="s">
        <v>239</v>
      </c>
      <c r="F109" t="s">
        <v>151</v>
      </c>
      <c r="H109" s="176">
        <v>935</v>
      </c>
      <c r="I109" s="176">
        <v>0</v>
      </c>
      <c r="J109" s="176">
        <v>1185</v>
      </c>
      <c r="K109" s="176">
        <v>0</v>
      </c>
      <c r="L109" s="176">
        <v>0</v>
      </c>
      <c r="M109" s="176">
        <v>2120</v>
      </c>
      <c r="N109" s="176">
        <v>37926</v>
      </c>
      <c r="O109" s="176">
        <v>0</v>
      </c>
      <c r="P109" s="176">
        <v>269893.88530299999</v>
      </c>
      <c r="Q109" s="176"/>
      <c r="R109" s="176">
        <v>0</v>
      </c>
      <c r="S109" s="176">
        <v>33893.85177800402</v>
      </c>
      <c r="T109" s="176">
        <v>0</v>
      </c>
      <c r="U109" s="176">
        <v>9212.575346102145</v>
      </c>
      <c r="V109" s="176">
        <v>0</v>
      </c>
      <c r="W109" s="176">
        <v>0</v>
      </c>
      <c r="X109" s="176">
        <v>36370.000007999945</v>
      </c>
      <c r="Y109" s="176">
        <v>0</v>
      </c>
      <c r="Z109" s="176">
        <v>265273.23359999992</v>
      </c>
      <c r="AA109" s="176"/>
      <c r="AB109" s="176">
        <v>0</v>
      </c>
      <c r="AC109" s="176">
        <v>31324.400059411564</v>
      </c>
      <c r="AD109" s="176">
        <v>0</v>
      </c>
      <c r="AE109" s="176">
        <v>8447.3904913978549</v>
      </c>
      <c r="AF109" s="176">
        <v>0</v>
      </c>
      <c r="AG109" s="176">
        <v>0</v>
      </c>
    </row>
    <row r="110" spans="1:33" x14ac:dyDescent="0.25">
      <c r="A110">
        <v>23951</v>
      </c>
      <c r="B110">
        <v>4132</v>
      </c>
      <c r="C110" t="s">
        <v>261</v>
      </c>
      <c r="D110" t="s">
        <v>239</v>
      </c>
      <c r="F110" t="s">
        <v>151</v>
      </c>
      <c r="H110" s="176">
        <v>0</v>
      </c>
      <c r="I110" s="176">
        <v>0</v>
      </c>
      <c r="J110" s="176">
        <v>1488</v>
      </c>
      <c r="K110" s="176">
        <v>0</v>
      </c>
      <c r="L110" s="176">
        <v>73</v>
      </c>
      <c r="M110" s="176">
        <v>1561</v>
      </c>
      <c r="N110" s="176">
        <v>78682.000000000233</v>
      </c>
      <c r="O110" s="176">
        <v>0</v>
      </c>
      <c r="P110" s="176">
        <v>116682.38273299998</v>
      </c>
      <c r="Q110" s="176"/>
      <c r="R110" s="176">
        <v>0</v>
      </c>
      <c r="S110" s="176">
        <v>13980.27808500834</v>
      </c>
      <c r="T110" s="176">
        <v>0</v>
      </c>
      <c r="U110" s="176">
        <v>381.68631400000049</v>
      </c>
      <c r="V110" s="176">
        <v>0</v>
      </c>
      <c r="W110" s="176">
        <v>0</v>
      </c>
      <c r="X110" s="176">
        <v>76699</v>
      </c>
      <c r="Y110" s="176">
        <v>0</v>
      </c>
      <c r="Z110" s="176">
        <v>109772.10890899971</v>
      </c>
      <c r="AA110" s="176"/>
      <c r="AB110" s="176">
        <v>0</v>
      </c>
      <c r="AC110" s="176">
        <v>12591.189509397762</v>
      </c>
      <c r="AD110" s="176">
        <v>0</v>
      </c>
      <c r="AE110" s="176">
        <v>401.41547199999877</v>
      </c>
      <c r="AF110" s="176">
        <v>0</v>
      </c>
      <c r="AG110" s="176">
        <v>0</v>
      </c>
    </row>
    <row r="111" spans="1:33" x14ac:dyDescent="0.25">
      <c r="A111">
        <v>23953</v>
      </c>
      <c r="B111">
        <v>4133</v>
      </c>
      <c r="C111" t="s">
        <v>262</v>
      </c>
      <c r="D111" t="s">
        <v>239</v>
      </c>
      <c r="F111" t="s">
        <v>151</v>
      </c>
      <c r="H111" s="176">
        <v>0</v>
      </c>
      <c r="I111" s="176">
        <v>263</v>
      </c>
      <c r="J111" s="176">
        <v>1300</v>
      </c>
      <c r="K111" s="176">
        <v>184.5</v>
      </c>
      <c r="L111" s="176">
        <v>0</v>
      </c>
      <c r="M111" s="176">
        <v>1747.5</v>
      </c>
      <c r="N111" s="176">
        <v>104387.40000000037</v>
      </c>
      <c r="O111" s="176">
        <v>0</v>
      </c>
      <c r="P111" s="176">
        <v>220056.43422699999</v>
      </c>
      <c r="Q111" s="176"/>
      <c r="R111" s="176">
        <v>0</v>
      </c>
      <c r="S111" s="176">
        <v>27611.825862211084</v>
      </c>
      <c r="T111" s="176">
        <v>0</v>
      </c>
      <c r="U111" s="176">
        <v>288.61400000000026</v>
      </c>
      <c r="V111" s="176">
        <v>0</v>
      </c>
      <c r="W111" s="176">
        <v>0</v>
      </c>
      <c r="X111" s="176">
        <v>97758.599990000017</v>
      </c>
      <c r="Y111" s="176">
        <v>0</v>
      </c>
      <c r="Z111" s="176">
        <v>214436.81668299995</v>
      </c>
      <c r="AA111" s="176"/>
      <c r="AB111" s="176">
        <v>0</v>
      </c>
      <c r="AC111" s="176">
        <v>25244.054406720312</v>
      </c>
      <c r="AD111" s="176">
        <v>0</v>
      </c>
      <c r="AE111" s="176">
        <v>293.0066019999997</v>
      </c>
      <c r="AF111" s="176">
        <v>0</v>
      </c>
      <c r="AG111" s="176">
        <v>0</v>
      </c>
    </row>
    <row r="112" spans="1:33" x14ac:dyDescent="0.25">
      <c r="A112">
        <v>23955</v>
      </c>
      <c r="B112">
        <v>4135</v>
      </c>
      <c r="C112" t="s">
        <v>263</v>
      </c>
      <c r="D112" t="s">
        <v>239</v>
      </c>
      <c r="F112" t="s">
        <v>151</v>
      </c>
      <c r="H112" s="176">
        <v>0</v>
      </c>
      <c r="I112" s="176">
        <v>0</v>
      </c>
      <c r="J112" s="176">
        <v>367</v>
      </c>
      <c r="K112" s="176">
        <v>2213</v>
      </c>
      <c r="L112" s="176">
        <v>0</v>
      </c>
      <c r="M112" s="176">
        <v>2580</v>
      </c>
      <c r="N112" s="176">
        <v>6481.039999999979</v>
      </c>
      <c r="O112" s="176">
        <v>0</v>
      </c>
      <c r="P112" s="176">
        <v>270974.79391200002</v>
      </c>
      <c r="Q112" s="176"/>
      <c r="R112" s="176">
        <v>0</v>
      </c>
      <c r="S112" s="176">
        <v>32663.823064120683</v>
      </c>
      <c r="T112" s="176">
        <v>0</v>
      </c>
      <c r="U112" s="176">
        <v>336.81839999999966</v>
      </c>
      <c r="V112" s="176">
        <v>0</v>
      </c>
      <c r="W112" s="176">
        <v>0</v>
      </c>
      <c r="X112" s="176">
        <v>6770.7500010000076</v>
      </c>
      <c r="Y112" s="176">
        <v>0</v>
      </c>
      <c r="Z112" s="176">
        <v>249665.05300500011</v>
      </c>
      <c r="AA112" s="176"/>
      <c r="AB112" s="176">
        <v>0</v>
      </c>
      <c r="AC112" s="176">
        <v>28622.27849879022</v>
      </c>
      <c r="AD112" s="176">
        <v>0</v>
      </c>
      <c r="AE112" s="176">
        <v>367.08813499999997</v>
      </c>
      <c r="AF112" s="176">
        <v>0</v>
      </c>
      <c r="AG112" s="176">
        <v>0</v>
      </c>
    </row>
    <row r="113" spans="1:33" x14ac:dyDescent="0.25">
      <c r="A113">
        <v>23956</v>
      </c>
      <c r="B113">
        <v>4137</v>
      </c>
      <c r="C113" t="s">
        <v>264</v>
      </c>
      <c r="D113" t="s">
        <v>239</v>
      </c>
      <c r="F113" t="s">
        <v>151</v>
      </c>
      <c r="H113" s="176">
        <v>0</v>
      </c>
      <c r="I113" s="176">
        <v>2632</v>
      </c>
      <c r="J113" s="176">
        <v>0</v>
      </c>
      <c r="K113" s="176">
        <v>0</v>
      </c>
      <c r="L113" s="176">
        <v>0</v>
      </c>
      <c r="M113" s="176">
        <v>2632</v>
      </c>
      <c r="N113" s="176">
        <v>161644.20000000112</v>
      </c>
      <c r="O113" s="176">
        <v>0</v>
      </c>
      <c r="P113" s="176">
        <v>149890.78059800016</v>
      </c>
      <c r="Q113" s="176"/>
      <c r="R113" s="176">
        <v>0</v>
      </c>
      <c r="S113" s="176">
        <v>18047.14227461717</v>
      </c>
      <c r="T113" s="176">
        <v>0</v>
      </c>
      <c r="U113" s="176">
        <v>116.09499999999935</v>
      </c>
      <c r="V113" s="176">
        <v>0</v>
      </c>
      <c r="W113" s="176">
        <v>0</v>
      </c>
      <c r="X113" s="176">
        <v>140917.8000029996</v>
      </c>
      <c r="Y113" s="176">
        <v>0</v>
      </c>
      <c r="Z113" s="176">
        <v>169958.58938399982</v>
      </c>
      <c r="AA113" s="176"/>
      <c r="AB113" s="176">
        <v>0</v>
      </c>
      <c r="AC113" s="176">
        <v>19417.919387020891</v>
      </c>
      <c r="AD113" s="176">
        <v>0</v>
      </c>
      <c r="AE113" s="176">
        <v>159.28266600000006</v>
      </c>
      <c r="AF113" s="176">
        <v>0</v>
      </c>
      <c r="AG113" s="176">
        <v>0</v>
      </c>
    </row>
    <row r="114" spans="1:33" x14ac:dyDescent="0.25">
      <c r="A114">
        <v>23957</v>
      </c>
      <c r="B114">
        <v>4138</v>
      </c>
      <c r="C114" t="s">
        <v>265</v>
      </c>
      <c r="D114" t="s">
        <v>239</v>
      </c>
      <c r="F114" t="s">
        <v>151</v>
      </c>
      <c r="H114" s="176">
        <v>0</v>
      </c>
      <c r="I114" s="176">
        <v>0</v>
      </c>
      <c r="J114" s="176">
        <v>1500</v>
      </c>
      <c r="K114" s="176">
        <v>1888</v>
      </c>
      <c r="L114" s="176">
        <v>0</v>
      </c>
      <c r="M114" s="176">
        <v>3388</v>
      </c>
      <c r="N114" s="176">
        <v>51774.799999999814</v>
      </c>
      <c r="O114" s="176">
        <v>0</v>
      </c>
      <c r="P114" s="176">
        <v>320019.75284400024</v>
      </c>
      <c r="Q114" s="176"/>
      <c r="R114" s="176">
        <v>0</v>
      </c>
      <c r="S114" s="176">
        <v>38617.523294405488</v>
      </c>
      <c r="T114" s="176">
        <v>0</v>
      </c>
      <c r="U114" s="176">
        <v>215.79517220737324</v>
      </c>
      <c r="V114" s="176">
        <v>0</v>
      </c>
      <c r="W114" s="176">
        <v>0</v>
      </c>
      <c r="X114" s="176">
        <v>51924.00000400003</v>
      </c>
      <c r="Y114" s="176">
        <v>0</v>
      </c>
      <c r="Z114" s="176">
        <v>292755.54359699972</v>
      </c>
      <c r="AA114" s="176"/>
      <c r="AB114" s="176">
        <v>0</v>
      </c>
      <c r="AC114" s="176">
        <v>33547.054372444058</v>
      </c>
      <c r="AD114" s="176">
        <v>0</v>
      </c>
      <c r="AE114" s="176">
        <v>413.58537985714287</v>
      </c>
      <c r="AF114" s="176">
        <v>0</v>
      </c>
      <c r="AG114" s="176">
        <v>0</v>
      </c>
    </row>
    <row r="115" spans="1:33" x14ac:dyDescent="0.25">
      <c r="A115">
        <v>23995</v>
      </c>
      <c r="B115">
        <v>4140</v>
      </c>
      <c r="C115" t="s">
        <v>266</v>
      </c>
      <c r="D115" t="s">
        <v>239</v>
      </c>
      <c r="F115" t="s">
        <v>151</v>
      </c>
      <c r="H115" s="176">
        <v>0</v>
      </c>
      <c r="I115" s="176">
        <v>0</v>
      </c>
      <c r="J115" s="176">
        <v>4623</v>
      </c>
      <c r="K115" s="176">
        <v>243.5</v>
      </c>
      <c r="L115" s="176">
        <v>0</v>
      </c>
      <c r="M115" s="176">
        <v>4866.5</v>
      </c>
      <c r="N115" s="176">
        <v>187319.96400000009</v>
      </c>
      <c r="O115" s="176">
        <v>0</v>
      </c>
      <c r="P115" s="176">
        <v>438636.37544800062</v>
      </c>
      <c r="Q115" s="176"/>
      <c r="R115" s="176">
        <v>0</v>
      </c>
      <c r="S115" s="176">
        <v>53659.71941106084</v>
      </c>
      <c r="T115" s="176">
        <v>0</v>
      </c>
      <c r="U115" s="176">
        <v>1674.8952731182799</v>
      </c>
      <c r="V115" s="176">
        <v>0</v>
      </c>
      <c r="W115" s="176">
        <v>0</v>
      </c>
      <c r="X115" s="176">
        <v>203655.63600299976</v>
      </c>
      <c r="Y115" s="176">
        <v>0</v>
      </c>
      <c r="Z115" s="176">
        <v>408335.96354999952</v>
      </c>
      <c r="AA115" s="176"/>
      <c r="AB115" s="176">
        <v>0</v>
      </c>
      <c r="AC115" s="176">
        <v>45841.764503987848</v>
      </c>
      <c r="AD115" s="176">
        <v>0</v>
      </c>
      <c r="AE115" s="176">
        <v>1398.5498433333341</v>
      </c>
      <c r="AF115" s="176">
        <v>0</v>
      </c>
      <c r="AG115" s="176">
        <v>0</v>
      </c>
    </row>
    <row r="116" spans="1:33" x14ac:dyDescent="0.25">
      <c r="A116">
        <v>23996</v>
      </c>
      <c r="B116">
        <v>4143</v>
      </c>
      <c r="C116" t="s">
        <v>267</v>
      </c>
      <c r="D116" t="s">
        <v>239</v>
      </c>
      <c r="F116" t="s">
        <v>151</v>
      </c>
      <c r="H116" s="176">
        <v>0</v>
      </c>
      <c r="I116" s="176">
        <v>384</v>
      </c>
      <c r="J116" s="176">
        <v>8322</v>
      </c>
      <c r="K116" s="176">
        <v>438</v>
      </c>
      <c r="L116" s="176">
        <v>0</v>
      </c>
      <c r="M116" s="176">
        <v>9144</v>
      </c>
      <c r="N116" s="176">
        <v>271166</v>
      </c>
      <c r="O116" s="176">
        <v>0</v>
      </c>
      <c r="P116" s="176">
        <v>637888.54549999908</v>
      </c>
      <c r="Q116" s="176"/>
      <c r="R116" s="176">
        <v>0</v>
      </c>
      <c r="S116" s="176">
        <v>79871.480280414427</v>
      </c>
      <c r="T116" s="176">
        <v>0</v>
      </c>
      <c r="U116" s="176">
        <v>1947.1517241379315</v>
      </c>
      <c r="V116" s="176">
        <v>0</v>
      </c>
      <c r="W116" s="176">
        <v>0</v>
      </c>
      <c r="X116" s="176">
        <v>243094</v>
      </c>
      <c r="Y116" s="176">
        <v>0</v>
      </c>
      <c r="Z116" s="176">
        <v>664749.51094000041</v>
      </c>
      <c r="AA116" s="176"/>
      <c r="AB116" s="176">
        <v>0</v>
      </c>
      <c r="AC116" s="176">
        <v>78337.138500213347</v>
      </c>
      <c r="AD116" s="176">
        <v>0</v>
      </c>
      <c r="AE116" s="176">
        <v>2740.7548390000011</v>
      </c>
      <c r="AF116" s="176">
        <v>0</v>
      </c>
      <c r="AG116" s="176">
        <v>0</v>
      </c>
    </row>
    <row r="117" spans="1:33" x14ac:dyDescent="0.25">
      <c r="A117">
        <v>23997</v>
      </c>
      <c r="B117">
        <v>4148</v>
      </c>
      <c r="C117" t="s">
        <v>268</v>
      </c>
      <c r="D117" t="s">
        <v>239</v>
      </c>
      <c r="F117" t="s">
        <v>151</v>
      </c>
      <c r="H117" s="176">
        <v>90</v>
      </c>
      <c r="I117" s="176">
        <v>0</v>
      </c>
      <c r="J117" s="176">
        <v>2172</v>
      </c>
      <c r="K117" s="176">
        <v>23.5</v>
      </c>
      <c r="L117" s="176">
        <v>6164</v>
      </c>
      <c r="M117" s="176">
        <v>8449.5</v>
      </c>
      <c r="N117" s="176">
        <v>1716457.3920000002</v>
      </c>
      <c r="O117" s="176">
        <v>0</v>
      </c>
      <c r="P117" s="176">
        <v>131109.69207599945</v>
      </c>
      <c r="Q117" s="176"/>
      <c r="R117" s="176">
        <v>0</v>
      </c>
      <c r="S117" s="176">
        <v>16074.582596200336</v>
      </c>
      <c r="T117" s="176">
        <v>0</v>
      </c>
      <c r="U117" s="176">
        <v>6570.2400403225784</v>
      </c>
      <c r="V117" s="176">
        <v>0</v>
      </c>
      <c r="W117" s="176">
        <v>0</v>
      </c>
      <c r="X117" s="176">
        <v>1720637.0660030008</v>
      </c>
      <c r="Y117" s="176">
        <v>0</v>
      </c>
      <c r="Z117" s="176">
        <v>41834.760970000178</v>
      </c>
      <c r="AA117" s="176"/>
      <c r="AB117" s="176">
        <v>0</v>
      </c>
      <c r="AC117" s="176">
        <v>4929.684624992713</v>
      </c>
      <c r="AD117" s="176">
        <v>0</v>
      </c>
      <c r="AE117" s="176">
        <v>2198.87096867742</v>
      </c>
      <c r="AF117" s="176">
        <v>0</v>
      </c>
      <c r="AG117" s="176">
        <v>0</v>
      </c>
    </row>
    <row r="118" spans="1:33" x14ac:dyDescent="0.25">
      <c r="A118">
        <v>23998</v>
      </c>
      <c r="B118">
        <v>4149</v>
      </c>
      <c r="C118" t="s">
        <v>269</v>
      </c>
      <c r="D118" t="s">
        <v>239</v>
      </c>
      <c r="F118" t="s">
        <v>151</v>
      </c>
      <c r="H118" s="176">
        <v>0</v>
      </c>
      <c r="I118" s="176">
        <v>1252</v>
      </c>
      <c r="J118" s="176">
        <v>3333</v>
      </c>
      <c r="K118" s="176">
        <v>73</v>
      </c>
      <c r="L118" s="176">
        <v>0</v>
      </c>
      <c r="M118" s="176">
        <v>4658</v>
      </c>
      <c r="N118" s="176">
        <v>277712</v>
      </c>
      <c r="O118" s="176">
        <v>0</v>
      </c>
      <c r="P118" s="176"/>
      <c r="Q118" s="176"/>
      <c r="R118" s="176">
        <v>0</v>
      </c>
      <c r="S118" s="176">
        <v>0.83313602942507714</v>
      </c>
      <c r="T118" s="176">
        <v>0</v>
      </c>
      <c r="U118" s="176">
        <v>322.55172413793116</v>
      </c>
      <c r="V118" s="176">
        <v>0</v>
      </c>
      <c r="W118" s="176">
        <v>0</v>
      </c>
      <c r="X118" s="176">
        <v>163525</v>
      </c>
      <c r="Y118" s="176">
        <v>0</v>
      </c>
      <c r="Z118" s="176"/>
      <c r="AA118" s="176"/>
      <c r="AB118" s="176">
        <v>0</v>
      </c>
      <c r="AC118" s="176">
        <v>0.49057525885291398</v>
      </c>
      <c r="AD118" s="176">
        <v>0</v>
      </c>
      <c r="AE118" s="176">
        <v>0</v>
      </c>
      <c r="AF118" s="176">
        <v>0</v>
      </c>
      <c r="AG118" s="176">
        <v>0</v>
      </c>
    </row>
    <row r="119" spans="1:33" x14ac:dyDescent="0.25">
      <c r="A119">
        <v>23999</v>
      </c>
      <c r="B119">
        <v>4150</v>
      </c>
      <c r="C119" t="s">
        <v>270</v>
      </c>
      <c r="D119" t="s">
        <v>239</v>
      </c>
      <c r="F119" t="s">
        <v>151</v>
      </c>
      <c r="H119" s="176">
        <v>0</v>
      </c>
      <c r="I119" s="176">
        <v>0</v>
      </c>
      <c r="J119" s="176">
        <v>5762</v>
      </c>
      <c r="K119" s="176">
        <v>0</v>
      </c>
      <c r="L119" s="176">
        <v>0</v>
      </c>
      <c r="M119" s="176">
        <v>5762</v>
      </c>
      <c r="N119" s="176">
        <v>396565.91500000021</v>
      </c>
      <c r="O119" s="176">
        <v>0</v>
      </c>
      <c r="P119" s="176"/>
      <c r="Q119" s="176"/>
      <c r="R119" s="176">
        <v>0</v>
      </c>
      <c r="S119" s="176">
        <v>1.1896977870912906</v>
      </c>
      <c r="T119" s="176">
        <v>0</v>
      </c>
      <c r="U119" s="176">
        <v>1020.3428571428587</v>
      </c>
      <c r="V119" s="176">
        <v>0</v>
      </c>
      <c r="W119" s="176">
        <v>0</v>
      </c>
      <c r="X119" s="176">
        <v>370373.33212599979</v>
      </c>
      <c r="Y119" s="176">
        <v>0</v>
      </c>
      <c r="Z119" s="176"/>
      <c r="AA119" s="176"/>
      <c r="AB119" s="176">
        <v>0</v>
      </c>
      <c r="AC119" s="176">
        <v>1.1111097099783365</v>
      </c>
      <c r="AD119" s="176">
        <v>0</v>
      </c>
      <c r="AE119" s="176">
        <v>3411.7354839999998</v>
      </c>
      <c r="AF119" s="176">
        <v>0</v>
      </c>
      <c r="AG119" s="176">
        <v>0</v>
      </c>
    </row>
    <row r="120" spans="1:33" x14ac:dyDescent="0.25">
      <c r="A120">
        <v>24000</v>
      </c>
      <c r="B120">
        <v>4152</v>
      </c>
      <c r="C120" t="s">
        <v>271</v>
      </c>
      <c r="D120" t="s">
        <v>239</v>
      </c>
      <c r="F120" t="s">
        <v>151</v>
      </c>
      <c r="H120" s="176">
        <v>0</v>
      </c>
      <c r="I120" s="176">
        <v>850</v>
      </c>
      <c r="J120" s="176">
        <v>2215</v>
      </c>
      <c r="K120" s="176">
        <v>300</v>
      </c>
      <c r="L120" s="176">
        <v>0</v>
      </c>
      <c r="M120" s="176">
        <v>3365</v>
      </c>
      <c r="N120" s="176">
        <v>203929.06598600023</v>
      </c>
      <c r="O120" s="176">
        <v>0</v>
      </c>
      <c r="P120" s="176">
        <v>172732.25584599981</v>
      </c>
      <c r="Q120" s="176"/>
      <c r="R120" s="176">
        <v>0</v>
      </c>
      <c r="S120" s="176">
        <v>20848.621067219603</v>
      </c>
      <c r="T120" s="176">
        <v>0</v>
      </c>
      <c r="U120" s="176">
        <v>515.59785714285681</v>
      </c>
      <c r="V120" s="176">
        <v>0</v>
      </c>
      <c r="W120" s="176">
        <v>0</v>
      </c>
      <c r="X120" s="176">
        <v>173927.456014</v>
      </c>
      <c r="Y120" s="176">
        <v>0</v>
      </c>
      <c r="Z120" s="176">
        <v>159974.79685099982</v>
      </c>
      <c r="AA120" s="176"/>
      <c r="AB120" s="176">
        <v>0</v>
      </c>
      <c r="AC120" s="176">
        <v>18249.738961203653</v>
      </c>
      <c r="AD120" s="176">
        <v>0</v>
      </c>
      <c r="AE120" s="176">
        <v>507.04494885714303</v>
      </c>
      <c r="AF120" s="176">
        <v>0</v>
      </c>
      <c r="AG120" s="176">
        <v>0</v>
      </c>
    </row>
    <row r="121" spans="1:33" x14ac:dyDescent="0.25">
      <c r="A121">
        <v>24001</v>
      </c>
      <c r="B121">
        <v>4153</v>
      </c>
      <c r="C121" t="s">
        <v>272</v>
      </c>
      <c r="D121" t="s">
        <v>239</v>
      </c>
      <c r="F121" t="s">
        <v>151</v>
      </c>
      <c r="H121" s="176">
        <v>0</v>
      </c>
      <c r="I121" s="176">
        <v>0</v>
      </c>
      <c r="J121" s="176">
        <v>2719</v>
      </c>
      <c r="K121" s="176">
        <v>0</v>
      </c>
      <c r="L121" s="176">
        <v>0</v>
      </c>
      <c r="M121" s="176">
        <v>2719</v>
      </c>
      <c r="N121" s="176">
        <v>240734.40000000037</v>
      </c>
      <c r="O121" s="176">
        <v>0</v>
      </c>
      <c r="P121" s="176">
        <v>218765.87183200009</v>
      </c>
      <c r="Q121" s="176"/>
      <c r="R121" s="176">
        <v>0</v>
      </c>
      <c r="S121" s="176">
        <v>26418.47966253143</v>
      </c>
      <c r="T121" s="176">
        <v>0</v>
      </c>
      <c r="U121" s="176">
        <v>71.216495869252867</v>
      </c>
      <c r="V121" s="176">
        <v>0</v>
      </c>
      <c r="W121" s="176">
        <v>0</v>
      </c>
      <c r="X121" s="176">
        <v>227938.80001300015</v>
      </c>
      <c r="Y121" s="176">
        <v>0</v>
      </c>
      <c r="Z121" s="176">
        <v>125017.05249799998</v>
      </c>
      <c r="AA121" s="176"/>
      <c r="AB121" s="176">
        <v>0</v>
      </c>
      <c r="AC121" s="176">
        <v>14363.011940503075</v>
      </c>
      <c r="AD121" s="176">
        <v>0</v>
      </c>
      <c r="AE121" s="176">
        <v>65.518214505747437</v>
      </c>
      <c r="AF121" s="176">
        <v>0</v>
      </c>
      <c r="AG121" s="176">
        <v>0</v>
      </c>
    </row>
    <row r="122" spans="1:33" x14ac:dyDescent="0.25">
      <c r="A122">
        <v>24002</v>
      </c>
      <c r="B122">
        <v>4154</v>
      </c>
      <c r="C122" t="s">
        <v>273</v>
      </c>
      <c r="D122" t="s">
        <v>239</v>
      </c>
      <c r="F122" t="s">
        <v>151</v>
      </c>
      <c r="H122" s="176">
        <v>0</v>
      </c>
      <c r="I122" s="176">
        <v>0</v>
      </c>
      <c r="J122" s="176">
        <v>2560</v>
      </c>
      <c r="K122" s="176">
        <v>11</v>
      </c>
      <c r="L122" s="176">
        <v>0</v>
      </c>
      <c r="M122" s="176">
        <v>2571</v>
      </c>
      <c r="N122" s="176">
        <v>140921.40000000014</v>
      </c>
      <c r="O122" s="176">
        <v>0</v>
      </c>
      <c r="P122" s="176">
        <v>136028.34123899997</v>
      </c>
      <c r="Q122" s="176"/>
      <c r="R122" s="176">
        <v>0</v>
      </c>
      <c r="S122" s="176">
        <v>16571.135679214971</v>
      </c>
      <c r="T122" s="176">
        <v>0</v>
      </c>
      <c r="U122" s="176">
        <v>832.4475330000023</v>
      </c>
      <c r="V122" s="176">
        <v>0</v>
      </c>
      <c r="W122" s="176">
        <v>0</v>
      </c>
      <c r="X122" s="176">
        <v>125463.00000099977</v>
      </c>
      <c r="Y122" s="176">
        <v>0</v>
      </c>
      <c r="Z122" s="176">
        <v>80123.444927999983</v>
      </c>
      <c r="AA122" s="176"/>
      <c r="AB122" s="176">
        <v>0</v>
      </c>
      <c r="AC122" s="176">
        <v>9154.4097075003756</v>
      </c>
      <c r="AD122" s="176">
        <v>0</v>
      </c>
      <c r="AE122" s="176">
        <v>627.2827899999993</v>
      </c>
      <c r="AF122" s="176">
        <v>0</v>
      </c>
      <c r="AG122" s="176">
        <v>0</v>
      </c>
    </row>
    <row r="123" spans="1:33" x14ac:dyDescent="0.25">
      <c r="A123">
        <v>24050</v>
      </c>
      <c r="B123">
        <v>4155</v>
      </c>
      <c r="C123" t="s">
        <v>274</v>
      </c>
      <c r="D123" t="s">
        <v>239</v>
      </c>
      <c r="F123" t="s">
        <v>151</v>
      </c>
      <c r="H123" s="176">
        <v>0</v>
      </c>
      <c r="I123" s="176">
        <v>787</v>
      </c>
      <c r="J123" s="176">
        <v>314</v>
      </c>
      <c r="K123" s="176">
        <v>1288</v>
      </c>
      <c r="L123" s="176">
        <v>0</v>
      </c>
      <c r="M123" s="176">
        <v>2389</v>
      </c>
      <c r="N123" s="176">
        <v>79857</v>
      </c>
      <c r="O123" s="176">
        <v>0</v>
      </c>
      <c r="P123" s="176">
        <v>261823.43123399979</v>
      </c>
      <c r="Q123" s="176"/>
      <c r="R123" s="176">
        <v>0</v>
      </c>
      <c r="S123" s="176">
        <v>31436.443481008457</v>
      </c>
      <c r="T123" s="176">
        <v>0</v>
      </c>
      <c r="U123" s="176">
        <v>120.41460000000006</v>
      </c>
      <c r="V123" s="176">
        <v>0</v>
      </c>
      <c r="W123" s="176">
        <v>0</v>
      </c>
      <c r="X123" s="176">
        <v>68635.799999000039</v>
      </c>
      <c r="Y123" s="176">
        <v>0</v>
      </c>
      <c r="Z123" s="176">
        <v>282404.47431900026</v>
      </c>
      <c r="AA123" s="176"/>
      <c r="AB123" s="176">
        <v>0</v>
      </c>
      <c r="AC123" s="176">
        <v>32498.05405447735</v>
      </c>
      <c r="AD123" s="176">
        <v>0</v>
      </c>
      <c r="AE123" s="176">
        <v>25</v>
      </c>
      <c r="AF123" s="176">
        <v>0</v>
      </c>
      <c r="AG123" s="176">
        <v>0</v>
      </c>
    </row>
    <row r="124" spans="1:33" x14ac:dyDescent="0.25">
      <c r="A124">
        <v>24189</v>
      </c>
      <c r="B124">
        <v>4156</v>
      </c>
      <c r="C124" t="s">
        <v>275</v>
      </c>
      <c r="D124" t="s">
        <v>239</v>
      </c>
      <c r="F124" t="s">
        <v>151</v>
      </c>
      <c r="H124" s="176">
        <v>0</v>
      </c>
      <c r="I124" s="176">
        <v>0</v>
      </c>
      <c r="J124" s="176">
        <v>9354</v>
      </c>
      <c r="K124" s="176">
        <v>60</v>
      </c>
      <c r="L124" s="176">
        <v>0</v>
      </c>
      <c r="M124" s="176">
        <v>9414</v>
      </c>
      <c r="N124" s="176">
        <v>738469</v>
      </c>
      <c r="O124" s="176">
        <v>0</v>
      </c>
      <c r="P124" s="176">
        <v>636575.62895100005</v>
      </c>
      <c r="Q124" s="176"/>
      <c r="R124" s="176">
        <v>0</v>
      </c>
      <c r="S124" s="176">
        <v>79973.811407000001</v>
      </c>
      <c r="T124" s="176">
        <v>0</v>
      </c>
      <c r="U124" s="176">
        <v>1844.8003218216309</v>
      </c>
      <c r="V124" s="176">
        <v>0</v>
      </c>
      <c r="W124" s="176">
        <v>0</v>
      </c>
      <c r="X124" s="176">
        <v>764985.97699999996</v>
      </c>
      <c r="Y124" s="176">
        <v>0</v>
      </c>
      <c r="Z124" s="176">
        <v>607050.35406599985</v>
      </c>
      <c r="AA124" s="176"/>
      <c r="AB124" s="176">
        <v>0</v>
      </c>
      <c r="AC124" s="176">
        <v>71350.956330999994</v>
      </c>
      <c r="AD124" s="176">
        <v>0</v>
      </c>
      <c r="AE124" s="176">
        <v>1951.3005193548397</v>
      </c>
      <c r="AF124" s="176">
        <v>0</v>
      </c>
      <c r="AG124" s="176">
        <v>0</v>
      </c>
    </row>
    <row r="125" spans="1:33" x14ac:dyDescent="0.25">
      <c r="A125">
        <v>24190</v>
      </c>
      <c r="B125">
        <v>4157</v>
      </c>
      <c r="C125" t="s">
        <v>276</v>
      </c>
      <c r="D125" t="s">
        <v>239</v>
      </c>
      <c r="F125" t="s">
        <v>151</v>
      </c>
      <c r="H125" s="176">
        <v>0</v>
      </c>
      <c r="I125" s="176">
        <v>247</v>
      </c>
      <c r="J125" s="176">
        <v>2114</v>
      </c>
      <c r="K125" s="176">
        <v>82</v>
      </c>
      <c r="L125" s="176">
        <v>329</v>
      </c>
      <c r="M125" s="176">
        <v>2772</v>
      </c>
      <c r="N125" s="176">
        <v>82771.196000000054</v>
      </c>
      <c r="O125" s="176">
        <v>0</v>
      </c>
      <c r="P125" s="176">
        <v>334882.67807400005</v>
      </c>
      <c r="Q125" s="176"/>
      <c r="R125" s="176">
        <v>0</v>
      </c>
      <c r="S125" s="176">
        <v>41304.367969000006</v>
      </c>
      <c r="T125" s="176">
        <v>0</v>
      </c>
      <c r="U125" s="176">
        <v>1501.7788230000003</v>
      </c>
      <c r="V125" s="176">
        <v>0</v>
      </c>
      <c r="W125" s="176">
        <v>0</v>
      </c>
      <c r="X125" s="176">
        <v>85788.439002999978</v>
      </c>
      <c r="Y125" s="176">
        <v>0</v>
      </c>
      <c r="Z125" s="176">
        <v>299754.79317700001</v>
      </c>
      <c r="AA125" s="176"/>
      <c r="AB125" s="176">
        <v>0</v>
      </c>
      <c r="AC125" s="176">
        <v>33437.668585000007</v>
      </c>
      <c r="AD125" s="176">
        <v>0</v>
      </c>
      <c r="AE125" s="176">
        <v>1061.4280739999997</v>
      </c>
      <c r="AF125" s="176">
        <v>0</v>
      </c>
      <c r="AG125" s="176">
        <v>0</v>
      </c>
    </row>
    <row r="126" spans="1:33" x14ac:dyDescent="0.25">
      <c r="A126">
        <v>24191</v>
      </c>
      <c r="B126">
        <v>4158</v>
      </c>
      <c r="C126" t="s">
        <v>277</v>
      </c>
      <c r="D126" t="s">
        <v>239</v>
      </c>
      <c r="F126" t="s">
        <v>151</v>
      </c>
      <c r="H126" s="176">
        <v>777</v>
      </c>
      <c r="I126" s="176">
        <v>166</v>
      </c>
      <c r="J126" s="176">
        <v>2684</v>
      </c>
      <c r="K126" s="176">
        <v>221</v>
      </c>
      <c r="L126" s="176">
        <v>807</v>
      </c>
      <c r="M126" s="176">
        <v>4655</v>
      </c>
      <c r="N126" s="176">
        <v>177913.80000000005</v>
      </c>
      <c r="O126" s="176">
        <v>0</v>
      </c>
      <c r="P126" s="176">
        <v>513522.16340900026</v>
      </c>
      <c r="Q126" s="176"/>
      <c r="R126" s="176">
        <v>0</v>
      </c>
      <c r="S126" s="176">
        <v>62674.308161000008</v>
      </c>
      <c r="T126" s="176">
        <v>0</v>
      </c>
      <c r="U126" s="176">
        <v>1460.6362000000008</v>
      </c>
      <c r="V126" s="176">
        <v>0</v>
      </c>
      <c r="W126" s="176">
        <v>0</v>
      </c>
      <c r="X126" s="176">
        <v>182125.79999399977</v>
      </c>
      <c r="Y126" s="176">
        <v>0</v>
      </c>
      <c r="Z126" s="176">
        <v>614175.04175899969</v>
      </c>
      <c r="AA126" s="176"/>
      <c r="AB126" s="176">
        <v>0</v>
      </c>
      <c r="AC126" s="176">
        <v>69988.467861000041</v>
      </c>
      <c r="AD126" s="176">
        <v>0</v>
      </c>
      <c r="AE126" s="176">
        <v>1448.2258000000002</v>
      </c>
      <c r="AF126" s="176">
        <v>0</v>
      </c>
      <c r="AG126" s="176">
        <v>0</v>
      </c>
    </row>
    <row r="127" spans="1:33" x14ac:dyDescent="0.25">
      <c r="A127">
        <v>24192</v>
      </c>
      <c r="B127">
        <v>4159</v>
      </c>
      <c r="C127" t="s">
        <v>278</v>
      </c>
      <c r="D127" t="s">
        <v>239</v>
      </c>
      <c r="F127" t="s">
        <v>151</v>
      </c>
      <c r="H127" s="176">
        <v>0</v>
      </c>
      <c r="I127" s="176">
        <v>218</v>
      </c>
      <c r="J127" s="176">
        <v>10187</v>
      </c>
      <c r="K127" s="176">
        <v>535</v>
      </c>
      <c r="L127" s="176">
        <v>73</v>
      </c>
      <c r="M127" s="176">
        <v>11013</v>
      </c>
      <c r="N127" s="176">
        <v>378282</v>
      </c>
      <c r="O127" s="176">
        <v>0</v>
      </c>
      <c r="P127" s="176">
        <v>1064273.3127490003</v>
      </c>
      <c r="Q127" s="176"/>
      <c r="R127" s="176">
        <v>0</v>
      </c>
      <c r="S127" s="176">
        <v>133999.37624604008</v>
      </c>
      <c r="T127" s="176">
        <v>0</v>
      </c>
      <c r="U127" s="176">
        <v>6055.4444000000003</v>
      </c>
      <c r="V127" s="176">
        <v>0</v>
      </c>
      <c r="W127" s="176">
        <v>0</v>
      </c>
      <c r="X127" s="176">
        <v>386230.80002100021</v>
      </c>
      <c r="Y127" s="176">
        <v>0</v>
      </c>
      <c r="Z127" s="176">
        <v>1056805.1099239998</v>
      </c>
      <c r="AA127" s="176"/>
      <c r="AB127" s="176">
        <v>0</v>
      </c>
      <c r="AC127" s="176">
        <v>124500.21641748211</v>
      </c>
      <c r="AD127" s="176">
        <v>0</v>
      </c>
      <c r="AE127" s="176">
        <v>6579.5350490000001</v>
      </c>
      <c r="AF127" s="176">
        <v>0</v>
      </c>
      <c r="AG127" s="176">
        <v>0</v>
      </c>
    </row>
    <row r="128" spans="1:33" x14ac:dyDescent="0.25">
      <c r="A128">
        <v>24193</v>
      </c>
      <c r="B128">
        <v>4160</v>
      </c>
      <c r="C128" t="s">
        <v>279</v>
      </c>
      <c r="D128" t="s">
        <v>239</v>
      </c>
      <c r="F128" t="s">
        <v>151</v>
      </c>
      <c r="H128" s="176">
        <v>0</v>
      </c>
      <c r="I128" s="176">
        <v>0</v>
      </c>
      <c r="J128" s="176">
        <v>0</v>
      </c>
      <c r="K128" s="176">
        <v>0</v>
      </c>
      <c r="L128" s="176">
        <v>3500</v>
      </c>
      <c r="M128" s="176">
        <v>3500</v>
      </c>
      <c r="N128" s="176"/>
      <c r="O128" s="176">
        <v>0</v>
      </c>
      <c r="P128" s="176"/>
      <c r="Q128" s="176"/>
      <c r="R128" s="176">
        <v>0</v>
      </c>
      <c r="S128" s="176"/>
      <c r="T128" s="176">
        <v>0</v>
      </c>
      <c r="U128" s="176"/>
      <c r="V128" s="176">
        <v>0</v>
      </c>
      <c r="W128" s="176">
        <v>0</v>
      </c>
      <c r="X128" s="176"/>
      <c r="Y128" s="176">
        <v>0</v>
      </c>
      <c r="Z128" s="176"/>
      <c r="AA128" s="176"/>
      <c r="AB128" s="176">
        <v>0</v>
      </c>
      <c r="AC128" s="176"/>
      <c r="AD128" s="176">
        <v>0</v>
      </c>
      <c r="AE128" s="176"/>
      <c r="AF128" s="176">
        <v>0</v>
      </c>
      <c r="AG128" s="176">
        <v>0</v>
      </c>
    </row>
    <row r="129" spans="1:33" x14ac:dyDescent="0.25">
      <c r="A129">
        <v>24194</v>
      </c>
      <c r="B129">
        <v>4161</v>
      </c>
      <c r="C129" t="s">
        <v>280</v>
      </c>
      <c r="D129" t="s">
        <v>239</v>
      </c>
      <c r="F129" t="s">
        <v>151</v>
      </c>
      <c r="H129" s="176">
        <v>0</v>
      </c>
      <c r="I129" s="176">
        <v>0</v>
      </c>
      <c r="J129" s="176">
        <v>8023</v>
      </c>
      <c r="K129" s="176">
        <v>0</v>
      </c>
      <c r="L129" s="176">
        <v>0</v>
      </c>
      <c r="M129" s="176">
        <v>8023</v>
      </c>
      <c r="N129" s="176">
        <v>800824</v>
      </c>
      <c r="O129" s="176">
        <v>0</v>
      </c>
      <c r="P129" s="176">
        <v>270161.21128399996</v>
      </c>
      <c r="Q129" s="176">
        <v>80852.220096472927</v>
      </c>
      <c r="R129" s="176">
        <v>0</v>
      </c>
      <c r="S129" s="176">
        <v>32496.131158084863</v>
      </c>
      <c r="T129" s="176">
        <v>0</v>
      </c>
      <c r="U129" s="176">
        <v>1968.3757020408163</v>
      </c>
      <c r="V129" s="176">
        <v>0</v>
      </c>
      <c r="W129" s="176">
        <v>0</v>
      </c>
      <c r="X129" s="176">
        <v>874583</v>
      </c>
      <c r="Y129" s="176">
        <v>0</v>
      </c>
      <c r="Z129" s="176">
        <v>285248.6839699999</v>
      </c>
      <c r="AA129" s="176">
        <v>63773.04913400003</v>
      </c>
      <c r="AB129" s="176">
        <v>0</v>
      </c>
      <c r="AC129" s="176">
        <v>32665.956574279171</v>
      </c>
      <c r="AD129" s="176">
        <v>0</v>
      </c>
      <c r="AE129" s="176">
        <v>2359.8578019591837</v>
      </c>
      <c r="AF129" s="176">
        <v>0</v>
      </c>
      <c r="AG129" s="176">
        <v>0</v>
      </c>
    </row>
    <row r="130" spans="1:33" x14ac:dyDescent="0.25">
      <c r="A130">
        <v>24195</v>
      </c>
      <c r="B130">
        <v>4162</v>
      </c>
      <c r="C130" t="s">
        <v>281</v>
      </c>
      <c r="D130" t="s">
        <v>239</v>
      </c>
      <c r="F130" t="s">
        <v>151</v>
      </c>
      <c r="H130" s="176">
        <v>2399</v>
      </c>
      <c r="I130" s="176">
        <v>0</v>
      </c>
      <c r="J130" s="176">
        <v>3255</v>
      </c>
      <c r="K130" s="176">
        <v>253</v>
      </c>
      <c r="L130" s="176">
        <v>352</v>
      </c>
      <c r="M130" s="176">
        <v>6259</v>
      </c>
      <c r="N130" s="176">
        <v>160855.52000000002</v>
      </c>
      <c r="O130" s="176">
        <v>0</v>
      </c>
      <c r="P130" s="176">
        <v>606194.63849999988</v>
      </c>
      <c r="Q130" s="176"/>
      <c r="R130" s="176">
        <v>0</v>
      </c>
      <c r="S130" s="176">
        <v>76032.517666816886</v>
      </c>
      <c r="T130" s="176">
        <v>0</v>
      </c>
      <c r="U130" s="176">
        <v>3074.1646547379387</v>
      </c>
      <c r="V130" s="176">
        <v>0</v>
      </c>
      <c r="W130" s="176">
        <v>0</v>
      </c>
      <c r="X130" s="176">
        <v>140147.59000199998</v>
      </c>
      <c r="Y130" s="176">
        <v>0</v>
      </c>
      <c r="Z130" s="176">
        <v>637097.31543499976</v>
      </c>
      <c r="AA130" s="176"/>
      <c r="AB130" s="176">
        <v>0</v>
      </c>
      <c r="AC130" s="176">
        <v>75461.684608702199</v>
      </c>
      <c r="AD130" s="176">
        <v>0</v>
      </c>
      <c r="AE130" s="176">
        <v>2768.6312809999995</v>
      </c>
      <c r="AF130" s="176">
        <v>0</v>
      </c>
      <c r="AG130" s="176">
        <v>0</v>
      </c>
    </row>
    <row r="131" spans="1:33" x14ac:dyDescent="0.25">
      <c r="A131">
        <v>24196</v>
      </c>
      <c r="B131">
        <v>4163</v>
      </c>
      <c r="C131" t="s">
        <v>282</v>
      </c>
      <c r="D131" t="s">
        <v>239</v>
      </c>
      <c r="F131" t="s">
        <v>151</v>
      </c>
      <c r="H131" s="176">
        <v>580</v>
      </c>
      <c r="I131" s="176">
        <v>1405</v>
      </c>
      <c r="J131" s="176">
        <v>0</v>
      </c>
      <c r="K131" s="176">
        <v>116</v>
      </c>
      <c r="L131" s="176">
        <v>2281</v>
      </c>
      <c r="M131" s="176">
        <v>4382</v>
      </c>
      <c r="N131" s="176">
        <v>79668</v>
      </c>
      <c r="O131" s="176">
        <v>0</v>
      </c>
      <c r="P131" s="176">
        <v>534222.00520800008</v>
      </c>
      <c r="Q131" s="176"/>
      <c r="R131" s="176">
        <v>0</v>
      </c>
      <c r="S131" s="176">
        <v>64516.900703999985</v>
      </c>
      <c r="T131" s="176">
        <v>0</v>
      </c>
      <c r="U131" s="176">
        <v>1693.9991249603463</v>
      </c>
      <c r="V131" s="176">
        <v>0</v>
      </c>
      <c r="W131" s="176">
        <v>0</v>
      </c>
      <c r="X131" s="176">
        <v>75140.399989000056</v>
      </c>
      <c r="Y131" s="176">
        <v>0</v>
      </c>
      <c r="Z131" s="176">
        <v>535166.22884800006</v>
      </c>
      <c r="AA131" s="176"/>
      <c r="AB131" s="176">
        <v>0</v>
      </c>
      <c r="AC131" s="176">
        <v>61416.697631000025</v>
      </c>
      <c r="AD131" s="176">
        <v>0</v>
      </c>
      <c r="AE131" s="176">
        <v>1511.4121716179775</v>
      </c>
      <c r="AF131" s="176">
        <v>0</v>
      </c>
      <c r="AG131" s="176">
        <v>0</v>
      </c>
    </row>
    <row r="132" spans="1:33" x14ac:dyDescent="0.25">
      <c r="A132">
        <v>24197</v>
      </c>
      <c r="B132">
        <v>4164</v>
      </c>
      <c r="C132" t="s">
        <v>283</v>
      </c>
      <c r="D132" t="s">
        <v>239</v>
      </c>
      <c r="F132" t="s">
        <v>151</v>
      </c>
      <c r="H132" s="176">
        <v>0</v>
      </c>
      <c r="I132" s="176">
        <v>218</v>
      </c>
      <c r="J132" s="176">
        <v>1001</v>
      </c>
      <c r="K132" s="176">
        <v>90</v>
      </c>
      <c r="L132" s="176">
        <v>0</v>
      </c>
      <c r="M132" s="176">
        <v>1309</v>
      </c>
      <c r="N132" s="176">
        <v>46230.47</v>
      </c>
      <c r="O132" s="176">
        <v>0</v>
      </c>
      <c r="P132" s="176">
        <v>159391.24191799993</v>
      </c>
      <c r="Q132" s="176"/>
      <c r="R132" s="176">
        <v>0</v>
      </c>
      <c r="S132" s="176">
        <v>20125.291850000001</v>
      </c>
      <c r="T132" s="176">
        <v>0</v>
      </c>
      <c r="U132" s="176">
        <v>295.37930999999998</v>
      </c>
      <c r="V132" s="176">
        <v>0</v>
      </c>
      <c r="W132" s="176">
        <v>0</v>
      </c>
      <c r="X132" s="176">
        <v>31554.94600700002</v>
      </c>
      <c r="Y132" s="176">
        <v>0</v>
      </c>
      <c r="Z132" s="176">
        <v>159021.42015999998</v>
      </c>
      <c r="AA132" s="176"/>
      <c r="AB132" s="176">
        <v>0</v>
      </c>
      <c r="AC132" s="176">
        <v>18750.531145000001</v>
      </c>
      <c r="AD132" s="176">
        <v>0</v>
      </c>
      <c r="AE132" s="176">
        <v>141</v>
      </c>
      <c r="AF132" s="176">
        <v>0</v>
      </c>
      <c r="AG132" s="176">
        <v>0</v>
      </c>
    </row>
    <row r="133" spans="1:33" x14ac:dyDescent="0.25">
      <c r="A133">
        <v>24198</v>
      </c>
      <c r="B133">
        <v>4165</v>
      </c>
      <c r="C133" t="s">
        <v>284</v>
      </c>
      <c r="D133" t="s">
        <v>239</v>
      </c>
      <c r="F133" t="s">
        <v>151</v>
      </c>
      <c r="H133" s="176">
        <v>536</v>
      </c>
      <c r="I133" s="176">
        <v>0</v>
      </c>
      <c r="J133" s="176">
        <v>1043</v>
      </c>
      <c r="K133" s="176">
        <v>0</v>
      </c>
      <c r="L133" s="176">
        <v>92</v>
      </c>
      <c r="M133" s="176">
        <v>1671</v>
      </c>
      <c r="N133" s="176">
        <v>194677.20000000019</v>
      </c>
      <c r="O133" s="176">
        <v>0</v>
      </c>
      <c r="P133" s="176">
        <v>248560.25536600011</v>
      </c>
      <c r="Q133" s="176"/>
      <c r="R133" s="176">
        <v>0</v>
      </c>
      <c r="S133" s="176">
        <v>29877.630379999995</v>
      </c>
      <c r="T133" s="176">
        <v>0</v>
      </c>
      <c r="U133" s="176">
        <v>1425.1469539999998</v>
      </c>
      <c r="V133" s="176">
        <v>0</v>
      </c>
      <c r="W133" s="176">
        <v>0</v>
      </c>
      <c r="X133" s="176">
        <v>183022.80001699971</v>
      </c>
      <c r="Y133" s="176">
        <v>0</v>
      </c>
      <c r="Z133" s="176">
        <v>271079.85638399981</v>
      </c>
      <c r="AA133" s="176"/>
      <c r="AB133" s="176">
        <v>0</v>
      </c>
      <c r="AC133" s="176">
        <v>31200.178154000008</v>
      </c>
      <c r="AD133" s="176">
        <v>0</v>
      </c>
      <c r="AE133" s="176">
        <v>1108.741935</v>
      </c>
      <c r="AF133" s="176">
        <v>0</v>
      </c>
      <c r="AG133" s="176">
        <v>0</v>
      </c>
    </row>
    <row r="134" spans="1:33" x14ac:dyDescent="0.25">
      <c r="A134">
        <v>39801</v>
      </c>
      <c r="B134">
        <v>4166</v>
      </c>
      <c r="C134" t="s">
        <v>285</v>
      </c>
      <c r="D134" t="s">
        <v>239</v>
      </c>
      <c r="F134" t="s">
        <v>151</v>
      </c>
      <c r="H134" s="176">
        <v>0</v>
      </c>
      <c r="I134" s="176">
        <v>0</v>
      </c>
      <c r="J134" s="176">
        <v>1614</v>
      </c>
      <c r="K134" s="176">
        <v>0</v>
      </c>
      <c r="L134" s="176">
        <v>0</v>
      </c>
      <c r="M134" s="176">
        <v>1614</v>
      </c>
      <c r="N134" s="176">
        <v>652462.25</v>
      </c>
      <c r="O134" s="176">
        <v>0</v>
      </c>
      <c r="P134" s="176">
        <v>139729.78364000001</v>
      </c>
      <c r="Q134" s="176"/>
      <c r="R134" s="176">
        <v>0</v>
      </c>
      <c r="S134" s="176">
        <v>0.53940699999999997</v>
      </c>
      <c r="T134" s="176">
        <v>0</v>
      </c>
      <c r="U134" s="176"/>
      <c r="V134" s="176">
        <v>0</v>
      </c>
      <c r="W134" s="176">
        <v>0</v>
      </c>
      <c r="X134" s="176">
        <v>177696</v>
      </c>
      <c r="Y134" s="176">
        <v>0</v>
      </c>
      <c r="Z134" s="176">
        <v>78958.068348999979</v>
      </c>
      <c r="AA134" s="176"/>
      <c r="AB134" s="176">
        <v>0</v>
      </c>
      <c r="AC134" s="176">
        <v>0.53308800000000001</v>
      </c>
      <c r="AD134" s="176">
        <v>0</v>
      </c>
      <c r="AE134" s="176"/>
      <c r="AF134" s="176">
        <v>0</v>
      </c>
      <c r="AG134" s="176">
        <v>0</v>
      </c>
    </row>
    <row r="135" spans="1:33" x14ac:dyDescent="0.25">
      <c r="A135">
        <v>39800</v>
      </c>
      <c r="B135">
        <v>4167</v>
      </c>
      <c r="C135" t="s">
        <v>286</v>
      </c>
      <c r="D135" t="s">
        <v>239</v>
      </c>
      <c r="F135" t="s">
        <v>151</v>
      </c>
      <c r="H135" s="176">
        <v>629</v>
      </c>
      <c r="I135" s="176">
        <v>0</v>
      </c>
      <c r="J135" s="176">
        <v>513</v>
      </c>
      <c r="K135" s="176">
        <v>0</v>
      </c>
      <c r="L135" s="176">
        <v>0</v>
      </c>
      <c r="M135" s="176">
        <v>1142</v>
      </c>
      <c r="N135" s="176">
        <v>53114.979999999749</v>
      </c>
      <c r="O135" s="176">
        <v>0</v>
      </c>
      <c r="P135" s="176">
        <v>206178.74764424353</v>
      </c>
      <c r="Q135" s="176"/>
      <c r="R135" s="176">
        <v>0</v>
      </c>
      <c r="S135" s="176">
        <v>25881.59835343582</v>
      </c>
      <c r="T135" s="176">
        <v>0</v>
      </c>
      <c r="U135" s="176"/>
      <c r="V135" s="176">
        <v>0</v>
      </c>
      <c r="W135" s="176">
        <v>0</v>
      </c>
      <c r="X135" s="176">
        <v>48691.000000000262</v>
      </c>
      <c r="Y135" s="176">
        <v>0</v>
      </c>
      <c r="Z135" s="176">
        <v>211165.13406095805</v>
      </c>
      <c r="AA135" s="176"/>
      <c r="AB135" s="176">
        <v>0</v>
      </c>
      <c r="AC135" s="176">
        <v>24888.497996450431</v>
      </c>
      <c r="AD135" s="176">
        <v>0</v>
      </c>
      <c r="AE135" s="176"/>
      <c r="AF135" s="176">
        <v>0</v>
      </c>
      <c r="AG135" s="176">
        <v>0</v>
      </c>
    </row>
    <row r="136" spans="1:33" x14ac:dyDescent="0.25">
      <c r="A136">
        <v>24072</v>
      </c>
      <c r="B136">
        <v>5101</v>
      </c>
      <c r="C136" t="s">
        <v>287</v>
      </c>
      <c r="D136" t="s">
        <v>153</v>
      </c>
      <c r="F136" t="s">
        <v>151</v>
      </c>
      <c r="H136" s="176">
        <v>1418</v>
      </c>
      <c r="I136" s="176">
        <v>140</v>
      </c>
      <c r="J136" s="176">
        <v>12884</v>
      </c>
      <c r="K136" s="176">
        <v>1670</v>
      </c>
      <c r="L136" s="176">
        <v>23879</v>
      </c>
      <c r="M136" s="176">
        <v>39991</v>
      </c>
      <c r="N136" s="176">
        <v>3930564</v>
      </c>
      <c r="O136" s="176">
        <v>0</v>
      </c>
      <c r="P136" s="176">
        <v>5212104.4330040012</v>
      </c>
      <c r="Q136" s="176"/>
      <c r="R136" s="176">
        <v>0</v>
      </c>
      <c r="S136" s="176">
        <v>157451.75918152826</v>
      </c>
      <c r="T136" s="176">
        <v>0</v>
      </c>
      <c r="U136" s="176">
        <v>7267</v>
      </c>
      <c r="V136" s="176">
        <v>0</v>
      </c>
      <c r="W136" s="176">
        <v>0</v>
      </c>
      <c r="X136" s="176">
        <v>3609622.900000006</v>
      </c>
      <c r="Y136" s="176">
        <v>0</v>
      </c>
      <c r="Z136" s="176">
        <v>5223237.4247749979</v>
      </c>
      <c r="AA136" s="176"/>
      <c r="AB136" s="176">
        <v>0</v>
      </c>
      <c r="AC136" s="176">
        <v>164823.06741472101</v>
      </c>
      <c r="AD136" s="176">
        <v>0</v>
      </c>
      <c r="AE136" s="176">
        <v>0</v>
      </c>
      <c r="AF136" s="176">
        <v>0</v>
      </c>
      <c r="AG136" s="176">
        <v>0</v>
      </c>
    </row>
    <row r="137" spans="1:33" x14ac:dyDescent="0.25">
      <c r="A137">
        <v>24073</v>
      </c>
      <c r="B137">
        <v>5102</v>
      </c>
      <c r="C137" t="s">
        <v>288</v>
      </c>
      <c r="D137" t="s">
        <v>153</v>
      </c>
      <c r="F137" t="s">
        <v>151</v>
      </c>
      <c r="H137" s="176">
        <v>0</v>
      </c>
      <c r="I137" s="176">
        <v>0</v>
      </c>
      <c r="J137" s="176">
        <v>4991</v>
      </c>
      <c r="K137" s="176">
        <v>630</v>
      </c>
      <c r="L137" s="176">
        <v>0</v>
      </c>
      <c r="M137" s="176">
        <v>5621</v>
      </c>
      <c r="N137" s="176">
        <v>123188.29999566101</v>
      </c>
      <c r="O137" s="176">
        <v>0</v>
      </c>
      <c r="P137" s="176">
        <v>594061.90937499981</v>
      </c>
      <c r="Q137" s="176"/>
      <c r="R137" s="176">
        <v>0</v>
      </c>
      <c r="S137" s="176">
        <v>18115.536264913044</v>
      </c>
      <c r="T137" s="176">
        <v>0</v>
      </c>
      <c r="U137" s="176">
        <v>1342.4142245841567</v>
      </c>
      <c r="V137" s="176">
        <v>0</v>
      </c>
      <c r="W137" s="176">
        <v>0</v>
      </c>
      <c r="X137" s="176">
        <v>124051.79999933974</v>
      </c>
      <c r="Y137" s="176">
        <v>0</v>
      </c>
      <c r="Z137" s="176">
        <v>646103.34041000041</v>
      </c>
      <c r="AA137" s="176"/>
      <c r="AB137" s="176">
        <v>0</v>
      </c>
      <c r="AC137" s="176">
        <v>20419.242821587755</v>
      </c>
      <c r="AD137" s="176">
        <v>0</v>
      </c>
      <c r="AE137" s="176">
        <v>1346.6994117794793</v>
      </c>
      <c r="AF137" s="176">
        <v>0</v>
      </c>
      <c r="AG137" s="176">
        <v>0</v>
      </c>
    </row>
    <row r="138" spans="1:33" x14ac:dyDescent="0.25">
      <c r="A138">
        <v>24075</v>
      </c>
      <c r="B138">
        <v>5103</v>
      </c>
      <c r="C138" t="s">
        <v>289</v>
      </c>
      <c r="D138" t="s">
        <v>153</v>
      </c>
      <c r="F138" t="s">
        <v>151</v>
      </c>
      <c r="H138" s="176">
        <v>0</v>
      </c>
      <c r="I138" s="176">
        <v>0</v>
      </c>
      <c r="J138" s="176">
        <v>1203</v>
      </c>
      <c r="K138" s="176">
        <v>0</v>
      </c>
      <c r="L138" s="176">
        <v>1615</v>
      </c>
      <c r="M138" s="176">
        <v>2818</v>
      </c>
      <c r="N138" s="176">
        <v>319146.69996643299</v>
      </c>
      <c r="O138" s="176">
        <v>0</v>
      </c>
      <c r="P138" s="176">
        <v>102621.71272900002</v>
      </c>
      <c r="Q138" s="176"/>
      <c r="R138" s="176">
        <v>0</v>
      </c>
      <c r="S138" s="176">
        <v>3157.7148401337886</v>
      </c>
      <c r="T138" s="176">
        <v>0</v>
      </c>
      <c r="U138" s="176">
        <v>1091.3066764814121</v>
      </c>
      <c r="V138" s="176">
        <v>0</v>
      </c>
      <c r="W138" s="176">
        <v>0</v>
      </c>
      <c r="X138" s="176">
        <v>334419.30000056652</v>
      </c>
      <c r="Y138" s="176">
        <v>0</v>
      </c>
      <c r="Z138" s="176">
        <v>141827.68175899994</v>
      </c>
      <c r="AA138" s="176"/>
      <c r="AB138" s="176">
        <v>0</v>
      </c>
      <c r="AC138" s="176">
        <v>4550.5317651371288</v>
      </c>
      <c r="AD138" s="176">
        <v>0</v>
      </c>
      <c r="AE138" s="176">
        <v>998.41461520279881</v>
      </c>
      <c r="AF138" s="176">
        <v>0</v>
      </c>
      <c r="AG138" s="176">
        <v>0</v>
      </c>
    </row>
    <row r="139" spans="1:33" x14ac:dyDescent="0.25">
      <c r="A139">
        <v>24076</v>
      </c>
      <c r="B139">
        <v>5104</v>
      </c>
      <c r="C139" t="s">
        <v>290</v>
      </c>
      <c r="D139" t="s">
        <v>153</v>
      </c>
      <c r="F139" t="s">
        <v>151</v>
      </c>
      <c r="H139" s="176">
        <v>0</v>
      </c>
      <c r="I139" s="176">
        <v>0</v>
      </c>
      <c r="J139" s="176">
        <v>1700</v>
      </c>
      <c r="K139" s="176">
        <v>0</v>
      </c>
      <c r="L139" s="176">
        <v>0</v>
      </c>
      <c r="M139" s="176">
        <v>1700</v>
      </c>
      <c r="N139" s="176"/>
      <c r="O139" s="176">
        <v>0</v>
      </c>
      <c r="P139" s="176">
        <v>223143.96376099996</v>
      </c>
      <c r="Q139" s="176"/>
      <c r="R139" s="176">
        <v>0</v>
      </c>
      <c r="S139" s="176">
        <v>6678.4026000000013</v>
      </c>
      <c r="T139" s="176">
        <v>0</v>
      </c>
      <c r="U139" s="176">
        <v>5.6499999999999773E-2</v>
      </c>
      <c r="V139" s="176">
        <v>0</v>
      </c>
      <c r="W139" s="176">
        <v>0</v>
      </c>
      <c r="X139" s="176"/>
      <c r="Y139" s="176">
        <v>0</v>
      </c>
      <c r="Z139" s="176">
        <v>183062.53208799986</v>
      </c>
      <c r="AA139" s="176"/>
      <c r="AB139" s="176">
        <v>0</v>
      </c>
      <c r="AC139" s="176">
        <v>5787.2645370000009</v>
      </c>
      <c r="AD139" s="176">
        <v>0</v>
      </c>
      <c r="AE139" s="176">
        <v>0</v>
      </c>
      <c r="AF139" s="176">
        <v>0</v>
      </c>
      <c r="AG139" s="176">
        <v>0</v>
      </c>
    </row>
    <row r="140" spans="1:33" x14ac:dyDescent="0.25">
      <c r="A140">
        <v>24080</v>
      </c>
      <c r="B140">
        <v>5105</v>
      </c>
      <c r="C140" t="s">
        <v>291</v>
      </c>
      <c r="D140" t="s">
        <v>153</v>
      </c>
      <c r="F140" t="s">
        <v>151</v>
      </c>
      <c r="H140" s="176">
        <v>0</v>
      </c>
      <c r="I140" s="176">
        <v>0</v>
      </c>
      <c r="J140" s="176">
        <v>1519</v>
      </c>
      <c r="K140" s="176">
        <v>1949</v>
      </c>
      <c r="L140" s="176">
        <v>0</v>
      </c>
      <c r="M140" s="176">
        <v>3468</v>
      </c>
      <c r="N140" s="176">
        <v>182803.60000114143</v>
      </c>
      <c r="O140" s="176">
        <v>0</v>
      </c>
      <c r="P140" s="176">
        <v>476601.90333199967</v>
      </c>
      <c r="Q140" s="176"/>
      <c r="R140" s="176">
        <v>0</v>
      </c>
      <c r="S140" s="176">
        <v>14138.598210819393</v>
      </c>
      <c r="T140" s="176">
        <v>0</v>
      </c>
      <c r="U140" s="176">
        <v>420.14031164671087</v>
      </c>
      <c r="V140" s="176">
        <v>0</v>
      </c>
      <c r="W140" s="176">
        <v>0</v>
      </c>
      <c r="X140" s="176">
        <v>91887.700001859106</v>
      </c>
      <c r="Y140" s="176">
        <v>0</v>
      </c>
      <c r="Z140" s="176">
        <v>404904.76697000023</v>
      </c>
      <c r="AA140" s="176"/>
      <c r="AB140" s="176">
        <v>0</v>
      </c>
      <c r="AC140" s="176">
        <v>12486.19455400118</v>
      </c>
      <c r="AD140" s="176">
        <v>0</v>
      </c>
      <c r="AE140" s="176">
        <v>1646.8078657426595</v>
      </c>
      <c r="AF140" s="176">
        <v>0</v>
      </c>
      <c r="AG140" s="176">
        <v>0</v>
      </c>
    </row>
    <row r="141" spans="1:33" x14ac:dyDescent="0.25">
      <c r="A141">
        <v>24078</v>
      </c>
      <c r="B141">
        <v>5106</v>
      </c>
      <c r="C141" t="s">
        <v>292</v>
      </c>
      <c r="D141" t="s">
        <v>153</v>
      </c>
      <c r="F141" t="s">
        <v>151</v>
      </c>
      <c r="H141" s="176">
        <v>0</v>
      </c>
      <c r="I141" s="176">
        <v>0</v>
      </c>
      <c r="J141" s="176">
        <v>4153</v>
      </c>
      <c r="K141" s="176">
        <v>0</v>
      </c>
      <c r="L141" s="176">
        <v>0</v>
      </c>
      <c r="M141" s="176">
        <v>4153</v>
      </c>
      <c r="N141" s="176">
        <v>124550.76801049011</v>
      </c>
      <c r="O141" s="176">
        <v>0</v>
      </c>
      <c r="P141" s="176">
        <v>387602.35271200025</v>
      </c>
      <c r="Q141" s="176"/>
      <c r="R141" s="176">
        <v>0</v>
      </c>
      <c r="S141" s="176">
        <v>11718.454952317252</v>
      </c>
      <c r="T141" s="176">
        <v>0</v>
      </c>
      <c r="U141" s="176">
        <v>2054.9849083722584</v>
      </c>
      <c r="V141" s="176">
        <v>0</v>
      </c>
      <c r="W141" s="176">
        <v>0</v>
      </c>
      <c r="X141" s="176">
        <v>131477.49999951036</v>
      </c>
      <c r="Y141" s="176">
        <v>0</v>
      </c>
      <c r="Z141" s="176">
        <v>466250.39079599921</v>
      </c>
      <c r="AA141" s="176"/>
      <c r="AB141" s="176">
        <v>0</v>
      </c>
      <c r="AC141" s="176">
        <v>14646.264263833549</v>
      </c>
      <c r="AD141" s="176">
        <v>0</v>
      </c>
      <c r="AE141" s="176">
        <v>2597.3770096277403</v>
      </c>
      <c r="AF141" s="176">
        <v>0</v>
      </c>
      <c r="AG141" s="176">
        <v>0</v>
      </c>
    </row>
    <row r="142" spans="1:33" x14ac:dyDescent="0.25">
      <c r="A142">
        <v>24079</v>
      </c>
      <c r="B142">
        <v>5109</v>
      </c>
      <c r="C142" t="s">
        <v>293</v>
      </c>
      <c r="D142" t="s">
        <v>153</v>
      </c>
      <c r="F142" t="s">
        <v>151</v>
      </c>
      <c r="H142" s="176">
        <v>1225</v>
      </c>
      <c r="I142" s="176">
        <v>0</v>
      </c>
      <c r="J142" s="176">
        <v>0</v>
      </c>
      <c r="K142" s="176">
        <v>30</v>
      </c>
      <c r="L142" s="176">
        <v>0</v>
      </c>
      <c r="M142" s="176">
        <v>1255</v>
      </c>
      <c r="N142" s="176">
        <v>32088</v>
      </c>
      <c r="O142" s="176">
        <v>0</v>
      </c>
      <c r="P142" s="176">
        <v>220533.52421900001</v>
      </c>
      <c r="Q142" s="176"/>
      <c r="R142" s="176">
        <v>0</v>
      </c>
      <c r="S142" s="176">
        <v>6667.6416640034022</v>
      </c>
      <c r="T142" s="176">
        <v>0</v>
      </c>
      <c r="U142" s="176">
        <v>1360.1336570000003</v>
      </c>
      <c r="V142" s="176">
        <v>0</v>
      </c>
      <c r="W142" s="176">
        <v>0</v>
      </c>
      <c r="X142" s="176">
        <v>30163</v>
      </c>
      <c r="Y142" s="176">
        <v>0</v>
      </c>
      <c r="Z142" s="176">
        <v>238313.95870400011</v>
      </c>
      <c r="AA142" s="176"/>
      <c r="AB142" s="176">
        <v>0</v>
      </c>
      <c r="AC142" s="176">
        <v>7496.0166790779022</v>
      </c>
      <c r="AD142" s="176">
        <v>0</v>
      </c>
      <c r="AE142" s="176">
        <v>1351.2713409999997</v>
      </c>
      <c r="AF142" s="176">
        <v>0</v>
      </c>
      <c r="AG142" s="176">
        <v>0</v>
      </c>
    </row>
    <row r="143" spans="1:33" x14ac:dyDescent="0.25">
      <c r="A143">
        <v>24056</v>
      </c>
      <c r="B143">
        <v>5116</v>
      </c>
      <c r="C143" t="s">
        <v>294</v>
      </c>
      <c r="D143" t="s">
        <v>153</v>
      </c>
      <c r="F143" t="s">
        <v>151</v>
      </c>
      <c r="H143" s="176">
        <v>0</v>
      </c>
      <c r="I143" s="176">
        <v>0</v>
      </c>
      <c r="J143" s="176">
        <v>1643</v>
      </c>
      <c r="K143" s="176">
        <v>0</v>
      </c>
      <c r="L143" s="176">
        <v>0</v>
      </c>
      <c r="M143" s="176">
        <v>1643</v>
      </c>
      <c r="N143" s="176">
        <v>38578.599998999853</v>
      </c>
      <c r="O143" s="176">
        <v>0</v>
      </c>
      <c r="P143" s="176">
        <v>121500.59490000003</v>
      </c>
      <c r="Q143" s="176"/>
      <c r="R143" s="176">
        <v>0</v>
      </c>
      <c r="S143" s="176">
        <v>3677.3408818937842</v>
      </c>
      <c r="T143" s="176">
        <v>0</v>
      </c>
      <c r="U143" s="176">
        <v>680.83542520953142</v>
      </c>
      <c r="V143" s="176">
        <v>0</v>
      </c>
      <c r="W143" s="176">
        <v>0</v>
      </c>
      <c r="X143" s="176">
        <v>40432.100004000124</v>
      </c>
      <c r="Y143" s="176">
        <v>0</v>
      </c>
      <c r="Z143" s="176">
        <v>127126.18032400002</v>
      </c>
      <c r="AA143" s="176"/>
      <c r="AB143" s="176">
        <v>0</v>
      </c>
      <c r="AC143" s="176">
        <v>3986.470939314469</v>
      </c>
      <c r="AD143" s="176">
        <v>0</v>
      </c>
      <c r="AE143" s="176">
        <v>692.85991518644096</v>
      </c>
      <c r="AF143" s="176">
        <v>0</v>
      </c>
      <c r="AG143" s="176">
        <v>0</v>
      </c>
    </row>
    <row r="144" spans="1:33" x14ac:dyDescent="0.25">
      <c r="A144">
        <v>23909</v>
      </c>
      <c r="B144">
        <v>5117</v>
      </c>
      <c r="C144" t="s">
        <v>295</v>
      </c>
      <c r="D144" t="s">
        <v>153</v>
      </c>
      <c r="F144" t="s">
        <v>151</v>
      </c>
      <c r="H144" s="176">
        <v>0</v>
      </c>
      <c r="I144" s="176">
        <v>0</v>
      </c>
      <c r="J144" s="176">
        <v>1954</v>
      </c>
      <c r="K144" s="176">
        <v>0</v>
      </c>
      <c r="L144" s="176">
        <v>0</v>
      </c>
      <c r="M144" s="176">
        <v>1954</v>
      </c>
      <c r="N144" s="176">
        <v>154442.81800100021</v>
      </c>
      <c r="O144" s="176">
        <v>0</v>
      </c>
      <c r="P144" s="176">
        <v>166536.21952900011</v>
      </c>
      <c r="Q144" s="176"/>
      <c r="R144" s="176">
        <v>0</v>
      </c>
      <c r="S144" s="176">
        <v>5104.8448284703982</v>
      </c>
      <c r="T144" s="176">
        <v>0</v>
      </c>
      <c r="U144" s="176">
        <v>0</v>
      </c>
      <c r="V144" s="176">
        <v>0</v>
      </c>
      <c r="W144" s="176">
        <v>0</v>
      </c>
      <c r="X144" s="176">
        <v>134385.19999899995</v>
      </c>
      <c r="Y144" s="176">
        <v>0</v>
      </c>
      <c r="Z144" s="176">
        <v>182396.80348900007</v>
      </c>
      <c r="AA144" s="176"/>
      <c r="AB144" s="176">
        <v>0</v>
      </c>
      <c r="AC144" s="176">
        <v>5744.7670080842527</v>
      </c>
      <c r="AD144" s="176">
        <v>0</v>
      </c>
      <c r="AE144" s="176">
        <v>0</v>
      </c>
      <c r="AF144" s="176">
        <v>0</v>
      </c>
      <c r="AG144" s="176">
        <v>0</v>
      </c>
    </row>
    <row r="145" spans="1:33" x14ac:dyDescent="0.25">
      <c r="A145">
        <v>23910</v>
      </c>
      <c r="B145">
        <v>5118</v>
      </c>
      <c r="C145" t="s">
        <v>296</v>
      </c>
      <c r="D145" t="s">
        <v>153</v>
      </c>
      <c r="F145" t="s">
        <v>151</v>
      </c>
      <c r="H145" s="176">
        <v>72.5</v>
      </c>
      <c r="I145" s="176">
        <v>1964.5</v>
      </c>
      <c r="J145" s="176">
        <v>626</v>
      </c>
      <c r="K145" s="176">
        <v>779</v>
      </c>
      <c r="L145" s="176">
        <v>0</v>
      </c>
      <c r="M145" s="176">
        <v>3442</v>
      </c>
      <c r="N145" s="176">
        <v>149019.06999199977</v>
      </c>
      <c r="O145" s="176">
        <v>0</v>
      </c>
      <c r="P145" s="176">
        <v>379786.33380599972</v>
      </c>
      <c r="Q145" s="176"/>
      <c r="R145" s="176">
        <v>0</v>
      </c>
      <c r="S145" s="176">
        <v>11509.895257225793</v>
      </c>
      <c r="T145" s="176">
        <v>0</v>
      </c>
      <c r="U145" s="176">
        <v>512.0738345605896</v>
      </c>
      <c r="V145" s="176">
        <v>0</v>
      </c>
      <c r="W145" s="176">
        <v>0</v>
      </c>
      <c r="X145" s="176">
        <v>131306.19000100018</v>
      </c>
      <c r="Y145" s="176">
        <v>0</v>
      </c>
      <c r="Z145" s="176">
        <v>392014.25118200015</v>
      </c>
      <c r="AA145" s="176"/>
      <c r="AB145" s="176">
        <v>0</v>
      </c>
      <c r="AC145" s="176">
        <v>12283.807253173392</v>
      </c>
      <c r="AD145" s="176">
        <v>0</v>
      </c>
      <c r="AE145" s="176">
        <v>436.11206287530877</v>
      </c>
      <c r="AF145" s="176">
        <v>0</v>
      </c>
      <c r="AG145" s="176">
        <v>0</v>
      </c>
    </row>
    <row r="146" spans="1:33" x14ac:dyDescent="0.25">
      <c r="A146">
        <v>23914</v>
      </c>
      <c r="B146">
        <v>5120</v>
      </c>
      <c r="C146" t="s">
        <v>297</v>
      </c>
      <c r="D146" t="s">
        <v>153</v>
      </c>
      <c r="F146" t="s">
        <v>151</v>
      </c>
      <c r="H146" s="176">
        <v>0</v>
      </c>
      <c r="I146" s="176">
        <v>3709</v>
      </c>
      <c r="J146" s="176">
        <v>0</v>
      </c>
      <c r="K146" s="176">
        <v>450</v>
      </c>
      <c r="L146" s="176">
        <v>0</v>
      </c>
      <c r="M146" s="176">
        <v>4159</v>
      </c>
      <c r="N146" s="176"/>
      <c r="O146" s="176">
        <v>0</v>
      </c>
      <c r="P146" s="176">
        <v>201213.74556099996</v>
      </c>
      <c r="Q146" s="176"/>
      <c r="R146" s="176">
        <v>0</v>
      </c>
      <c r="S146" s="176">
        <v>6248.7239999999983</v>
      </c>
      <c r="T146" s="176">
        <v>0</v>
      </c>
      <c r="U146" s="176">
        <v>569.89504203018259</v>
      </c>
      <c r="V146" s="176">
        <v>0</v>
      </c>
      <c r="W146" s="176">
        <v>0</v>
      </c>
      <c r="X146" s="176"/>
      <c r="Y146" s="176">
        <v>0</v>
      </c>
      <c r="Z146" s="176">
        <v>159061.76475499989</v>
      </c>
      <c r="AA146" s="176"/>
      <c r="AB146" s="176">
        <v>0</v>
      </c>
      <c r="AC146" s="176">
        <v>4925.0633820000039</v>
      </c>
      <c r="AD146" s="176">
        <v>0</v>
      </c>
      <c r="AE146" s="176">
        <v>462.37357499109385</v>
      </c>
      <c r="AF146" s="176">
        <v>0</v>
      </c>
      <c r="AG146" s="176">
        <v>0</v>
      </c>
    </row>
    <row r="147" spans="1:33" x14ac:dyDescent="0.25">
      <c r="A147">
        <v>23917</v>
      </c>
      <c r="B147">
        <v>5123</v>
      </c>
      <c r="C147" t="s">
        <v>298</v>
      </c>
      <c r="D147" t="s">
        <v>153</v>
      </c>
      <c r="F147" t="s">
        <v>151</v>
      </c>
      <c r="H147" s="176">
        <v>202</v>
      </c>
      <c r="I147" s="176">
        <v>0</v>
      </c>
      <c r="J147" s="176">
        <v>1002</v>
      </c>
      <c r="K147" s="176">
        <v>0</v>
      </c>
      <c r="L147" s="176">
        <v>15</v>
      </c>
      <c r="M147" s="176">
        <v>1219</v>
      </c>
      <c r="N147" s="176">
        <v>66265.679998999927</v>
      </c>
      <c r="O147" s="176">
        <v>0</v>
      </c>
      <c r="P147" s="176">
        <v>148506.7419840002</v>
      </c>
      <c r="Q147" s="176"/>
      <c r="R147" s="176">
        <v>0</v>
      </c>
      <c r="S147" s="176">
        <v>4474.5727970470289</v>
      </c>
      <c r="T147" s="176">
        <v>0</v>
      </c>
      <c r="U147" s="176">
        <v>176.20711964705788</v>
      </c>
      <c r="V147" s="176">
        <v>0</v>
      </c>
      <c r="W147" s="176">
        <v>0</v>
      </c>
      <c r="X147" s="176">
        <v>34130.715996000101</v>
      </c>
      <c r="Y147" s="176">
        <v>0</v>
      </c>
      <c r="Z147" s="176">
        <v>155721.33500399999</v>
      </c>
      <c r="AA147" s="176"/>
      <c r="AB147" s="176">
        <v>0</v>
      </c>
      <c r="AC147" s="176">
        <v>4712.9192972364453</v>
      </c>
      <c r="AD147" s="176">
        <v>0</v>
      </c>
      <c r="AE147" s="176">
        <v>280.56622799999968</v>
      </c>
      <c r="AF147" s="176">
        <v>0</v>
      </c>
      <c r="AG147" s="176">
        <v>0</v>
      </c>
    </row>
    <row r="148" spans="1:33" x14ac:dyDescent="0.25">
      <c r="A148">
        <v>23918</v>
      </c>
      <c r="B148">
        <v>5124</v>
      </c>
      <c r="C148" t="s">
        <v>299</v>
      </c>
      <c r="D148" t="s">
        <v>153</v>
      </c>
      <c r="F148" t="s">
        <v>151</v>
      </c>
      <c r="H148" s="176">
        <v>1306</v>
      </c>
      <c r="I148" s="176">
        <v>6084</v>
      </c>
      <c r="J148" s="176">
        <v>4860</v>
      </c>
      <c r="K148" s="176">
        <v>252</v>
      </c>
      <c r="L148" s="176">
        <v>822</v>
      </c>
      <c r="M148" s="176">
        <v>13324</v>
      </c>
      <c r="N148" s="176">
        <v>793970.95994799957</v>
      </c>
      <c r="O148" s="176">
        <v>0</v>
      </c>
      <c r="P148" s="176">
        <v>1397881.2441830002</v>
      </c>
      <c r="Q148" s="176"/>
      <c r="R148" s="176">
        <v>0</v>
      </c>
      <c r="S148" s="176">
        <v>42046.214712964116</v>
      </c>
      <c r="T148" s="176">
        <v>0</v>
      </c>
      <c r="U148" s="176">
        <v>4932.0494312552619</v>
      </c>
      <c r="V148" s="176">
        <v>0</v>
      </c>
      <c r="W148" s="176">
        <v>0</v>
      </c>
      <c r="X148" s="176">
        <v>737180.34400700033</v>
      </c>
      <c r="Y148" s="176">
        <v>0</v>
      </c>
      <c r="Z148" s="176">
        <v>1462751.0635350011</v>
      </c>
      <c r="AA148" s="176"/>
      <c r="AB148" s="176">
        <v>0</v>
      </c>
      <c r="AC148" s="176">
        <v>46116.890216744243</v>
      </c>
      <c r="AD148" s="176">
        <v>0</v>
      </c>
      <c r="AE148" s="176">
        <v>10618.999994999998</v>
      </c>
      <c r="AF148" s="176">
        <v>0</v>
      </c>
      <c r="AG148" s="176">
        <v>0</v>
      </c>
    </row>
    <row r="149" spans="1:33" x14ac:dyDescent="0.25">
      <c r="A149">
        <v>23919</v>
      </c>
      <c r="B149">
        <v>5125</v>
      </c>
      <c r="C149" t="s">
        <v>300</v>
      </c>
      <c r="D149" t="s">
        <v>153</v>
      </c>
      <c r="F149" t="s">
        <v>151</v>
      </c>
      <c r="H149" s="176">
        <v>0</v>
      </c>
      <c r="I149" s="176">
        <v>0</v>
      </c>
      <c r="J149" s="176">
        <v>1000</v>
      </c>
      <c r="K149" s="176">
        <v>0</v>
      </c>
      <c r="L149" s="176">
        <v>0</v>
      </c>
      <c r="M149" s="176">
        <v>1000</v>
      </c>
      <c r="N149" s="176">
        <v>28375</v>
      </c>
      <c r="O149" s="176">
        <v>0</v>
      </c>
      <c r="P149" s="176">
        <v>152711.38700300013</v>
      </c>
      <c r="Q149" s="176"/>
      <c r="R149" s="176">
        <v>0</v>
      </c>
      <c r="S149" s="176">
        <v>4639.3995250030111</v>
      </c>
      <c r="T149" s="176">
        <v>0</v>
      </c>
      <c r="U149" s="176">
        <v>0</v>
      </c>
      <c r="V149" s="176">
        <v>0</v>
      </c>
      <c r="W149" s="176">
        <v>0</v>
      </c>
      <c r="X149" s="176">
        <v>33685</v>
      </c>
      <c r="Y149" s="176">
        <v>0</v>
      </c>
      <c r="Z149" s="176">
        <v>149315.22147400002</v>
      </c>
      <c r="AA149" s="176"/>
      <c r="AB149" s="176">
        <v>0</v>
      </c>
      <c r="AC149" s="176">
        <v>4663.8613555892634</v>
      </c>
      <c r="AD149" s="176">
        <v>0</v>
      </c>
      <c r="AE149" s="176">
        <v>0</v>
      </c>
      <c r="AF149" s="176">
        <v>0</v>
      </c>
      <c r="AG149" s="176">
        <v>0</v>
      </c>
    </row>
    <row r="150" spans="1:33" x14ac:dyDescent="0.25">
      <c r="A150">
        <v>23921</v>
      </c>
      <c r="B150">
        <v>5127</v>
      </c>
      <c r="C150" t="s">
        <v>301</v>
      </c>
      <c r="D150" t="s">
        <v>153</v>
      </c>
      <c r="F150" t="s">
        <v>151</v>
      </c>
      <c r="H150" s="176">
        <v>0</v>
      </c>
      <c r="I150" s="176">
        <v>0</v>
      </c>
      <c r="J150" s="176">
        <v>0</v>
      </c>
      <c r="K150" s="176">
        <v>1017</v>
      </c>
      <c r="L150" s="176">
        <v>0</v>
      </c>
      <c r="M150" s="176">
        <v>1017</v>
      </c>
      <c r="N150" s="176">
        <v>61199.899997</v>
      </c>
      <c r="O150" s="176">
        <v>0</v>
      </c>
      <c r="P150" s="176">
        <v>122176.85775299999</v>
      </c>
      <c r="Q150" s="176"/>
      <c r="R150" s="176">
        <v>0</v>
      </c>
      <c r="S150" s="176">
        <v>3730.8433997064849</v>
      </c>
      <c r="T150" s="176">
        <v>0</v>
      </c>
      <c r="U150" s="176">
        <v>117.85450700000001</v>
      </c>
      <c r="V150" s="176">
        <v>0</v>
      </c>
      <c r="W150" s="176">
        <v>0</v>
      </c>
      <c r="X150" s="176">
        <v>61158.699998999946</v>
      </c>
      <c r="Y150" s="176">
        <v>0</v>
      </c>
      <c r="Z150" s="176">
        <v>114816.09940099996</v>
      </c>
      <c r="AA150" s="176"/>
      <c r="AB150" s="176">
        <v>0</v>
      </c>
      <c r="AC150" s="176">
        <v>3625.1317494985037</v>
      </c>
      <c r="AD150" s="176">
        <v>0</v>
      </c>
      <c r="AE150" s="176">
        <v>118.75467699999899</v>
      </c>
      <c r="AF150" s="176">
        <v>0</v>
      </c>
      <c r="AG150" s="176">
        <v>0</v>
      </c>
    </row>
    <row r="151" spans="1:33" x14ac:dyDescent="0.25">
      <c r="A151">
        <v>23923</v>
      </c>
      <c r="B151">
        <v>5129</v>
      </c>
      <c r="C151" t="s">
        <v>302</v>
      </c>
      <c r="D151" t="s">
        <v>153</v>
      </c>
      <c r="F151" t="s">
        <v>151</v>
      </c>
      <c r="H151" s="176">
        <v>0</v>
      </c>
      <c r="I151" s="176">
        <v>0</v>
      </c>
      <c r="J151" s="176">
        <v>1231</v>
      </c>
      <c r="K151" s="176">
        <v>159</v>
      </c>
      <c r="L151" s="176">
        <v>0</v>
      </c>
      <c r="M151" s="176">
        <v>3367</v>
      </c>
      <c r="N151" s="176"/>
      <c r="O151" s="176">
        <v>0</v>
      </c>
      <c r="P151" s="176">
        <v>103956.88780499995</v>
      </c>
      <c r="Q151" s="176"/>
      <c r="R151" s="176">
        <v>0</v>
      </c>
      <c r="S151" s="176">
        <v>3101.1217999999994</v>
      </c>
      <c r="T151" s="176">
        <v>0</v>
      </c>
      <c r="U151" s="176">
        <v>36.758520244684405</v>
      </c>
      <c r="V151" s="176">
        <v>0</v>
      </c>
      <c r="W151" s="176">
        <v>0</v>
      </c>
      <c r="X151" s="176"/>
      <c r="Y151" s="176">
        <v>0</v>
      </c>
      <c r="Z151" s="176">
        <v>132757.41411100002</v>
      </c>
      <c r="AA151" s="176"/>
      <c r="AB151" s="176">
        <v>0</v>
      </c>
      <c r="AC151" s="176">
        <v>4149.2077160000008</v>
      </c>
      <c r="AD151" s="176">
        <v>0</v>
      </c>
      <c r="AE151" s="176">
        <v>0</v>
      </c>
      <c r="AF151" s="176">
        <v>0</v>
      </c>
      <c r="AG151" s="176">
        <v>0</v>
      </c>
    </row>
    <row r="152" spans="1:33" x14ac:dyDescent="0.25">
      <c r="A152">
        <v>23963</v>
      </c>
      <c r="B152">
        <v>5130</v>
      </c>
      <c r="C152" t="s">
        <v>303</v>
      </c>
      <c r="D152" t="s">
        <v>153</v>
      </c>
      <c r="F152" t="s">
        <v>151</v>
      </c>
      <c r="H152" s="176">
        <v>0</v>
      </c>
      <c r="I152" s="176">
        <v>1107</v>
      </c>
      <c r="J152" s="176">
        <v>1178</v>
      </c>
      <c r="K152" s="176">
        <v>170</v>
      </c>
      <c r="L152" s="176">
        <v>81</v>
      </c>
      <c r="M152" s="176">
        <v>2536</v>
      </c>
      <c r="N152" s="176">
        <v>65721</v>
      </c>
      <c r="O152" s="176">
        <v>0</v>
      </c>
      <c r="P152" s="176">
        <v>355927.87109799962</v>
      </c>
      <c r="Q152" s="176"/>
      <c r="R152" s="176">
        <v>0</v>
      </c>
      <c r="S152" s="176">
        <v>10822.799263006982</v>
      </c>
      <c r="T152" s="176">
        <v>0</v>
      </c>
      <c r="U152" s="176">
        <v>1327.4475999999995</v>
      </c>
      <c r="V152" s="176">
        <v>0</v>
      </c>
      <c r="W152" s="176">
        <v>0</v>
      </c>
      <c r="X152" s="176">
        <v>65106.999999999767</v>
      </c>
      <c r="Y152" s="176">
        <v>0</v>
      </c>
      <c r="Z152" s="176">
        <v>354795.35332399979</v>
      </c>
      <c r="AA152" s="176"/>
      <c r="AB152" s="176">
        <v>0</v>
      </c>
      <c r="AC152" s="176">
        <v>11168.737895618437</v>
      </c>
      <c r="AD152" s="176">
        <v>0</v>
      </c>
      <c r="AE152" s="176">
        <v>1315.5523969999995</v>
      </c>
      <c r="AF152" s="176">
        <v>0</v>
      </c>
      <c r="AG152" s="176">
        <v>0</v>
      </c>
    </row>
    <row r="153" spans="1:33" x14ac:dyDescent="0.25">
      <c r="A153">
        <v>23966</v>
      </c>
      <c r="B153">
        <v>5131</v>
      </c>
      <c r="C153" t="s">
        <v>304</v>
      </c>
      <c r="D153" t="s">
        <v>153</v>
      </c>
      <c r="F153" t="s">
        <v>151</v>
      </c>
      <c r="H153" s="176">
        <v>0</v>
      </c>
      <c r="I153" s="176">
        <v>0</v>
      </c>
      <c r="J153" s="176">
        <v>456</v>
      </c>
      <c r="K153" s="176">
        <v>12736</v>
      </c>
      <c r="L153" s="176">
        <v>0</v>
      </c>
      <c r="M153" s="176">
        <v>13192</v>
      </c>
      <c r="N153" s="176">
        <v>817763</v>
      </c>
      <c r="O153" s="176">
        <v>0</v>
      </c>
      <c r="P153" s="176">
        <v>1101394.6682960019</v>
      </c>
      <c r="Q153" s="176"/>
      <c r="R153" s="176">
        <v>0</v>
      </c>
      <c r="S153" s="176">
        <v>33619.385089086813</v>
      </c>
      <c r="T153" s="176">
        <v>0</v>
      </c>
      <c r="U153" s="176">
        <v>1187.6044110000003</v>
      </c>
      <c r="V153" s="176">
        <v>0</v>
      </c>
      <c r="W153" s="176">
        <v>0</v>
      </c>
      <c r="X153" s="176">
        <v>740653</v>
      </c>
      <c r="Y153" s="176">
        <v>0</v>
      </c>
      <c r="Z153" s="176">
        <v>1079150.0783619992</v>
      </c>
      <c r="AA153" s="176"/>
      <c r="AB153" s="176">
        <v>0</v>
      </c>
      <c r="AC153" s="176">
        <v>33963.700002256846</v>
      </c>
      <c r="AD153" s="176">
        <v>0</v>
      </c>
      <c r="AE153" s="176">
        <v>1011.7943430000014</v>
      </c>
      <c r="AF153" s="176">
        <v>0</v>
      </c>
      <c r="AG153" s="176">
        <v>0</v>
      </c>
    </row>
    <row r="154" spans="1:33" x14ac:dyDescent="0.25">
      <c r="A154">
        <v>23958</v>
      </c>
      <c r="B154">
        <v>5133</v>
      </c>
      <c r="C154" t="s">
        <v>305</v>
      </c>
      <c r="D154" t="s">
        <v>153</v>
      </c>
      <c r="F154" t="s">
        <v>151</v>
      </c>
      <c r="H154" s="176">
        <v>0</v>
      </c>
      <c r="I154" s="176">
        <v>0</v>
      </c>
      <c r="J154" s="176">
        <v>2351</v>
      </c>
      <c r="K154" s="176">
        <v>0</v>
      </c>
      <c r="L154" s="176">
        <v>0</v>
      </c>
      <c r="M154" s="176">
        <v>2351</v>
      </c>
      <c r="N154" s="176">
        <v>78845.456001000013</v>
      </c>
      <c r="O154" s="176">
        <v>0</v>
      </c>
      <c r="P154" s="176">
        <v>241665.5257860003</v>
      </c>
      <c r="Q154" s="176"/>
      <c r="R154" s="176">
        <v>0</v>
      </c>
      <c r="S154" s="176">
        <v>8841.4221063763707</v>
      </c>
      <c r="T154" s="176">
        <v>0</v>
      </c>
      <c r="U154" s="176">
        <v>607.17970653220618</v>
      </c>
      <c r="V154" s="176">
        <v>0</v>
      </c>
      <c r="W154" s="176">
        <v>0</v>
      </c>
      <c r="X154" s="176">
        <v>104464.69799900008</v>
      </c>
      <c r="Y154" s="176">
        <v>0</v>
      </c>
      <c r="Z154" s="176">
        <v>258357.60479900008</v>
      </c>
      <c r="AA154" s="176"/>
      <c r="AB154" s="176">
        <v>0</v>
      </c>
      <c r="AC154" s="176">
        <v>9154.6401705649987</v>
      </c>
      <c r="AD154" s="176">
        <v>0</v>
      </c>
      <c r="AE154" s="176">
        <v>1248.5966092572671</v>
      </c>
      <c r="AF154" s="176">
        <v>0</v>
      </c>
      <c r="AG154" s="176">
        <v>0</v>
      </c>
    </row>
    <row r="155" spans="1:33" x14ac:dyDescent="0.25">
      <c r="A155">
        <v>23959</v>
      </c>
      <c r="B155">
        <v>5134</v>
      </c>
      <c r="C155" t="s">
        <v>306</v>
      </c>
      <c r="D155" t="s">
        <v>153</v>
      </c>
      <c r="F155" t="s">
        <v>151</v>
      </c>
      <c r="H155" s="176">
        <v>0</v>
      </c>
      <c r="I155" s="176">
        <v>4805</v>
      </c>
      <c r="J155" s="176">
        <v>1983</v>
      </c>
      <c r="K155" s="176">
        <v>408</v>
      </c>
      <c r="L155" s="176">
        <v>27</v>
      </c>
      <c r="M155" s="176">
        <v>7223</v>
      </c>
      <c r="N155" s="176">
        <v>1182741.3000030001</v>
      </c>
      <c r="O155" s="176">
        <v>0</v>
      </c>
      <c r="P155" s="176">
        <v>479006.65026300028</v>
      </c>
      <c r="Q155" s="176"/>
      <c r="R155" s="176">
        <v>0</v>
      </c>
      <c r="S155" s="176">
        <v>17684.146204025572</v>
      </c>
      <c r="T155" s="176">
        <v>0</v>
      </c>
      <c r="U155" s="176">
        <v>2654.153170392834</v>
      </c>
      <c r="V155" s="176">
        <v>0</v>
      </c>
      <c r="W155" s="176">
        <v>0</v>
      </c>
      <c r="X155" s="176">
        <v>1153402.9000019999</v>
      </c>
      <c r="Y155" s="176">
        <v>0</v>
      </c>
      <c r="Z155" s="176">
        <v>464866.21126799937</v>
      </c>
      <c r="AA155" s="176"/>
      <c r="AB155" s="176">
        <v>0</v>
      </c>
      <c r="AC155" s="176">
        <v>16437.876752705852</v>
      </c>
      <c r="AD155" s="176">
        <v>0</v>
      </c>
      <c r="AE155" s="176">
        <v>1952.7017999999989</v>
      </c>
      <c r="AF155" s="176">
        <v>0</v>
      </c>
      <c r="AG155" s="176">
        <v>0</v>
      </c>
    </row>
    <row r="156" spans="1:33" x14ac:dyDescent="0.25">
      <c r="A156">
        <v>23960</v>
      </c>
      <c r="B156">
        <v>5135</v>
      </c>
      <c r="C156" t="s">
        <v>307</v>
      </c>
      <c r="D156" t="s">
        <v>153</v>
      </c>
      <c r="F156" t="s">
        <v>151</v>
      </c>
      <c r="H156" s="176">
        <v>597</v>
      </c>
      <c r="I156" s="176">
        <v>640</v>
      </c>
      <c r="J156" s="176">
        <v>698</v>
      </c>
      <c r="K156" s="176">
        <v>0</v>
      </c>
      <c r="L156" s="176">
        <v>0</v>
      </c>
      <c r="M156" s="176">
        <v>1935</v>
      </c>
      <c r="N156" s="176">
        <v>78892.70799600007</v>
      </c>
      <c r="O156" s="176">
        <v>0</v>
      </c>
      <c r="P156" s="176">
        <v>166468.66535999998</v>
      </c>
      <c r="Q156" s="176"/>
      <c r="R156" s="176">
        <v>0</v>
      </c>
      <c r="S156" s="176">
        <v>6085.8860171323631</v>
      </c>
      <c r="T156" s="176">
        <v>0</v>
      </c>
      <c r="U156" s="176">
        <v>364.88017726150792</v>
      </c>
      <c r="V156" s="176">
        <v>0</v>
      </c>
      <c r="W156" s="176">
        <v>0</v>
      </c>
      <c r="X156" s="176">
        <v>75636.095999999903</v>
      </c>
      <c r="Y156" s="176">
        <v>0</v>
      </c>
      <c r="Z156" s="176">
        <v>186483.30014700023</v>
      </c>
      <c r="AA156" s="176"/>
      <c r="AB156" s="176">
        <v>0</v>
      </c>
      <c r="AC156" s="176">
        <v>6604.4919896520332</v>
      </c>
      <c r="AD156" s="176">
        <v>0</v>
      </c>
      <c r="AE156" s="176">
        <v>218.83870699999898</v>
      </c>
      <c r="AF156" s="176">
        <v>0</v>
      </c>
      <c r="AG156" s="176">
        <v>0</v>
      </c>
    </row>
    <row r="157" spans="1:33" x14ac:dyDescent="0.25">
      <c r="A157">
        <v>23961</v>
      </c>
      <c r="B157">
        <v>5136</v>
      </c>
      <c r="C157" t="s">
        <v>308</v>
      </c>
      <c r="D157" t="s">
        <v>153</v>
      </c>
      <c r="F157" t="s">
        <v>151</v>
      </c>
      <c r="H157" s="176">
        <v>465</v>
      </c>
      <c r="I157" s="176">
        <v>1162</v>
      </c>
      <c r="J157" s="176">
        <v>449</v>
      </c>
      <c r="K157" s="176">
        <v>0</v>
      </c>
      <c r="L157" s="176">
        <v>182</v>
      </c>
      <c r="M157" s="176">
        <v>2258</v>
      </c>
      <c r="N157" s="176">
        <v>34252.810006999993</v>
      </c>
      <c r="O157" s="176">
        <v>0</v>
      </c>
      <c r="P157" s="176">
        <v>367821.07323199976</v>
      </c>
      <c r="Q157" s="176"/>
      <c r="R157" s="176">
        <v>0</v>
      </c>
      <c r="S157" s="176">
        <v>11251.884700000002</v>
      </c>
      <c r="T157" s="176">
        <v>0</v>
      </c>
      <c r="U157" s="176">
        <v>1002.1764999999978</v>
      </c>
      <c r="V157" s="176">
        <v>0</v>
      </c>
      <c r="W157" s="176">
        <v>0</v>
      </c>
      <c r="X157" s="176">
        <v>56541.439998999995</v>
      </c>
      <c r="Y157" s="176">
        <v>0</v>
      </c>
      <c r="Z157" s="176">
        <v>355575.61679899972</v>
      </c>
      <c r="AA157" s="176"/>
      <c r="AB157" s="176">
        <v>0</v>
      </c>
      <c r="AC157" s="176">
        <v>11200.720370999998</v>
      </c>
      <c r="AD157" s="176">
        <v>0</v>
      </c>
      <c r="AE157" s="176">
        <v>1278.800306000001</v>
      </c>
      <c r="AF157" s="176">
        <v>0</v>
      </c>
      <c r="AG157" s="176">
        <v>0</v>
      </c>
    </row>
    <row r="158" spans="1:33" x14ac:dyDescent="0.25">
      <c r="A158">
        <v>24003</v>
      </c>
      <c r="B158">
        <v>5137</v>
      </c>
      <c r="C158" t="s">
        <v>309</v>
      </c>
      <c r="D158" t="s">
        <v>153</v>
      </c>
      <c r="F158" t="s">
        <v>151</v>
      </c>
      <c r="H158" s="176">
        <v>465</v>
      </c>
      <c r="I158" s="176">
        <v>697</v>
      </c>
      <c r="J158" s="176">
        <v>173</v>
      </c>
      <c r="K158" s="176">
        <v>49</v>
      </c>
      <c r="L158" s="176">
        <v>432</v>
      </c>
      <c r="M158" s="176">
        <v>1816</v>
      </c>
      <c r="N158" s="176">
        <v>54374</v>
      </c>
      <c r="O158" s="176">
        <v>0</v>
      </c>
      <c r="P158" s="176">
        <v>274737.42616999988</v>
      </c>
      <c r="Q158" s="176"/>
      <c r="R158" s="176">
        <v>0</v>
      </c>
      <c r="S158" s="176">
        <v>10131.22092</v>
      </c>
      <c r="T158" s="176">
        <v>0</v>
      </c>
      <c r="U158" s="176">
        <v>1695.8776601428599</v>
      </c>
      <c r="V158" s="176">
        <v>0</v>
      </c>
      <c r="W158" s="176">
        <v>0</v>
      </c>
      <c r="X158" s="176">
        <v>50943</v>
      </c>
      <c r="Y158" s="176">
        <v>0</v>
      </c>
      <c r="Z158" s="176">
        <v>240278.46008099988</v>
      </c>
      <c r="AA158" s="176"/>
      <c r="AB158" s="176">
        <v>0</v>
      </c>
      <c r="AC158" s="176">
        <v>8525.8210759999984</v>
      </c>
      <c r="AD158" s="176">
        <v>0</v>
      </c>
      <c r="AE158" s="176">
        <v>1351.265196999997</v>
      </c>
      <c r="AF158" s="176">
        <v>0</v>
      </c>
      <c r="AG158" s="176">
        <v>0</v>
      </c>
    </row>
    <row r="159" spans="1:33" x14ac:dyDescent="0.25">
      <c r="A159">
        <v>23962</v>
      </c>
      <c r="B159">
        <v>5138</v>
      </c>
      <c r="C159" t="s">
        <v>310</v>
      </c>
      <c r="D159" t="s">
        <v>153</v>
      </c>
      <c r="F159" t="s">
        <v>151</v>
      </c>
      <c r="H159" s="176">
        <v>153</v>
      </c>
      <c r="I159" s="176">
        <v>575</v>
      </c>
      <c r="J159" s="176">
        <v>842</v>
      </c>
      <c r="K159" s="176">
        <v>124</v>
      </c>
      <c r="L159" s="176">
        <v>0</v>
      </c>
      <c r="M159" s="176">
        <v>1694</v>
      </c>
      <c r="N159" s="176">
        <v>119126.00799999991</v>
      </c>
      <c r="O159" s="176">
        <v>0</v>
      </c>
      <c r="P159" s="176">
        <v>242531.93354200013</v>
      </c>
      <c r="Q159" s="176"/>
      <c r="R159" s="176">
        <v>0</v>
      </c>
      <c r="S159" s="176">
        <v>8857.0758430339592</v>
      </c>
      <c r="T159" s="176">
        <v>0</v>
      </c>
      <c r="U159" s="176">
        <v>420.66666666666697</v>
      </c>
      <c r="V159" s="176">
        <v>0</v>
      </c>
      <c r="W159" s="176">
        <v>0</v>
      </c>
      <c r="X159" s="176">
        <v>119339.01199800009</v>
      </c>
      <c r="Y159" s="176">
        <v>0</v>
      </c>
      <c r="Z159" s="176">
        <v>228817.79078799998</v>
      </c>
      <c r="AA159" s="176"/>
      <c r="AB159" s="176">
        <v>0</v>
      </c>
      <c r="AC159" s="176">
        <v>8041.9518390529238</v>
      </c>
      <c r="AD159" s="176">
        <v>0</v>
      </c>
      <c r="AE159" s="176">
        <v>0</v>
      </c>
      <c r="AF159" s="176">
        <v>0</v>
      </c>
      <c r="AG159" s="176">
        <v>0</v>
      </c>
    </row>
    <row r="160" spans="1:33" x14ac:dyDescent="0.25">
      <c r="A160">
        <v>23965</v>
      </c>
      <c r="B160">
        <v>5140</v>
      </c>
      <c r="C160" t="s">
        <v>311</v>
      </c>
      <c r="D160" t="s">
        <v>153</v>
      </c>
      <c r="F160" t="s">
        <v>151</v>
      </c>
      <c r="H160" s="176">
        <v>0</v>
      </c>
      <c r="I160" s="176">
        <v>335</v>
      </c>
      <c r="J160" s="176">
        <v>2080</v>
      </c>
      <c r="K160" s="176">
        <v>0</v>
      </c>
      <c r="L160" s="176">
        <v>0</v>
      </c>
      <c r="M160" s="176">
        <v>2415</v>
      </c>
      <c r="N160" s="176">
        <v>100493.89999999991</v>
      </c>
      <c r="O160" s="176">
        <v>0</v>
      </c>
      <c r="P160" s="176">
        <v>196738.43162599998</v>
      </c>
      <c r="Q160" s="176"/>
      <c r="R160" s="176">
        <v>0</v>
      </c>
      <c r="S160" s="176">
        <v>6009.816281710665</v>
      </c>
      <c r="T160" s="176">
        <v>0</v>
      </c>
      <c r="U160" s="176">
        <v>0</v>
      </c>
      <c r="V160" s="176">
        <v>0</v>
      </c>
      <c r="W160" s="176">
        <v>0</v>
      </c>
      <c r="X160" s="176">
        <v>97214.599998000078</v>
      </c>
      <c r="Y160" s="176">
        <v>0</v>
      </c>
      <c r="Z160" s="176">
        <v>212440.69657099992</v>
      </c>
      <c r="AA160" s="176"/>
      <c r="AB160" s="176">
        <v>0</v>
      </c>
      <c r="AC160" s="176">
        <v>6672.850264779986</v>
      </c>
      <c r="AD160" s="176">
        <v>0</v>
      </c>
      <c r="AE160" s="176">
        <v>0</v>
      </c>
      <c r="AF160" s="176">
        <v>0</v>
      </c>
      <c r="AG160" s="176">
        <v>0</v>
      </c>
    </row>
    <row r="161" spans="1:33" x14ac:dyDescent="0.25">
      <c r="A161">
        <v>24005</v>
      </c>
      <c r="B161">
        <v>5141</v>
      </c>
      <c r="C161" t="s">
        <v>312</v>
      </c>
      <c r="D161" t="s">
        <v>153</v>
      </c>
      <c r="F161" t="s">
        <v>151</v>
      </c>
      <c r="H161" s="176">
        <v>488</v>
      </c>
      <c r="I161" s="176">
        <v>0</v>
      </c>
      <c r="J161" s="176">
        <v>0</v>
      </c>
      <c r="K161" s="176">
        <v>0</v>
      </c>
      <c r="L161" s="176">
        <v>0</v>
      </c>
      <c r="M161" s="176">
        <v>488</v>
      </c>
      <c r="N161" s="176">
        <v>4310</v>
      </c>
      <c r="O161" s="176">
        <v>0</v>
      </c>
      <c r="P161" s="176">
        <v>108755.46225899993</v>
      </c>
      <c r="Q161" s="176"/>
      <c r="R161" s="176">
        <v>0</v>
      </c>
      <c r="S161" s="176">
        <v>3952.2946759999995</v>
      </c>
      <c r="T161" s="176">
        <v>0</v>
      </c>
      <c r="U161" s="176">
        <v>232.11111111111131</v>
      </c>
      <c r="V161" s="176">
        <v>0</v>
      </c>
      <c r="W161" s="176">
        <v>0</v>
      </c>
      <c r="X161" s="176">
        <v>5557.9999999999709</v>
      </c>
      <c r="Y161" s="176">
        <v>0</v>
      </c>
      <c r="Z161" s="176">
        <v>115665.71186199994</v>
      </c>
      <c r="AA161" s="176"/>
      <c r="AB161" s="176">
        <v>0</v>
      </c>
      <c r="AC161" s="176">
        <v>4116.4226999999992</v>
      </c>
      <c r="AD161" s="176">
        <v>0</v>
      </c>
      <c r="AE161" s="176">
        <v>38.740644999999859</v>
      </c>
      <c r="AF161" s="176">
        <v>0</v>
      </c>
      <c r="AG161" s="176">
        <v>0</v>
      </c>
    </row>
    <row r="162" spans="1:33" x14ac:dyDescent="0.25">
      <c r="A162">
        <v>24006</v>
      </c>
      <c r="B162">
        <v>5142</v>
      </c>
      <c r="C162" t="s">
        <v>313</v>
      </c>
      <c r="D162" t="s">
        <v>153</v>
      </c>
      <c r="F162" t="s">
        <v>151</v>
      </c>
      <c r="H162" s="176">
        <v>415.5</v>
      </c>
      <c r="I162" s="176">
        <v>691</v>
      </c>
      <c r="J162" s="176">
        <v>476</v>
      </c>
      <c r="K162" s="176">
        <v>70</v>
      </c>
      <c r="L162" s="176">
        <v>624</v>
      </c>
      <c r="M162" s="176">
        <v>2276.5</v>
      </c>
      <c r="N162" s="176">
        <v>62416</v>
      </c>
      <c r="O162" s="176">
        <v>0</v>
      </c>
      <c r="P162" s="176">
        <v>445227.78276999947</v>
      </c>
      <c r="Q162" s="176"/>
      <c r="R162" s="176">
        <v>0</v>
      </c>
      <c r="S162" s="176">
        <v>16270.266771000001</v>
      </c>
      <c r="T162" s="176">
        <v>0</v>
      </c>
      <c r="U162" s="176">
        <v>3516.5755275714291</v>
      </c>
      <c r="V162" s="176">
        <v>0</v>
      </c>
      <c r="W162" s="176">
        <v>0</v>
      </c>
      <c r="X162" s="176">
        <v>50485</v>
      </c>
      <c r="Y162" s="176">
        <v>0</v>
      </c>
      <c r="Z162" s="176">
        <v>453043.10335700028</v>
      </c>
      <c r="AA162" s="176"/>
      <c r="AB162" s="176">
        <v>0</v>
      </c>
      <c r="AC162" s="176">
        <v>16082.275220999994</v>
      </c>
      <c r="AD162" s="176">
        <v>0</v>
      </c>
      <c r="AE162" s="176">
        <v>3244.2459009999984</v>
      </c>
      <c r="AF162" s="176">
        <v>0</v>
      </c>
      <c r="AG162" s="176">
        <v>0</v>
      </c>
    </row>
    <row r="163" spans="1:33" x14ac:dyDescent="0.25">
      <c r="A163">
        <v>24007</v>
      </c>
      <c r="B163">
        <v>5143</v>
      </c>
      <c r="C163" t="s">
        <v>314</v>
      </c>
      <c r="D163" t="s">
        <v>153</v>
      </c>
      <c r="F163" t="s">
        <v>151</v>
      </c>
      <c r="H163" s="176">
        <v>260</v>
      </c>
      <c r="I163" s="176">
        <v>994</v>
      </c>
      <c r="J163" s="176">
        <v>426</v>
      </c>
      <c r="K163" s="176">
        <v>0</v>
      </c>
      <c r="L163" s="176">
        <v>0</v>
      </c>
      <c r="M163" s="176">
        <v>1680</v>
      </c>
      <c r="N163" s="176">
        <v>28747</v>
      </c>
      <c r="O163" s="176">
        <v>0</v>
      </c>
      <c r="P163" s="176">
        <v>142741.42480000015</v>
      </c>
      <c r="Q163" s="176"/>
      <c r="R163" s="176">
        <v>0</v>
      </c>
      <c r="S163" s="176">
        <v>4330.9992999999995</v>
      </c>
      <c r="T163" s="176">
        <v>0</v>
      </c>
      <c r="U163" s="176">
        <v>1090.0581676666698</v>
      </c>
      <c r="V163" s="176">
        <v>0</v>
      </c>
      <c r="W163" s="176">
        <v>0</v>
      </c>
      <c r="X163" s="176">
        <v>28093</v>
      </c>
      <c r="Y163" s="176">
        <v>0</v>
      </c>
      <c r="Z163" s="176">
        <v>144164.83293999964</v>
      </c>
      <c r="AA163" s="176"/>
      <c r="AB163" s="176">
        <v>0</v>
      </c>
      <c r="AC163" s="176">
        <v>4544.2366359999978</v>
      </c>
      <c r="AD163" s="176">
        <v>0</v>
      </c>
      <c r="AE163" s="176">
        <v>1375.6084989999981</v>
      </c>
      <c r="AF163" s="176">
        <v>0</v>
      </c>
      <c r="AG163" s="176">
        <v>0</v>
      </c>
    </row>
    <row r="164" spans="1:33" x14ac:dyDescent="0.25">
      <c r="A164">
        <v>24008</v>
      </c>
      <c r="B164">
        <v>5144</v>
      </c>
      <c r="C164" t="s">
        <v>315</v>
      </c>
      <c r="D164" t="s">
        <v>153</v>
      </c>
      <c r="F164" t="s">
        <v>151</v>
      </c>
      <c r="H164" s="176">
        <v>625</v>
      </c>
      <c r="I164" s="176">
        <v>470</v>
      </c>
      <c r="J164" s="176">
        <v>0</v>
      </c>
      <c r="K164" s="176">
        <v>10</v>
      </c>
      <c r="L164" s="176">
        <v>0</v>
      </c>
      <c r="M164" s="176">
        <v>1105</v>
      </c>
      <c r="N164" s="176">
        <v>20616</v>
      </c>
      <c r="O164" s="176">
        <v>0</v>
      </c>
      <c r="P164" s="176">
        <v>313533.22607000032</v>
      </c>
      <c r="Q164" s="176"/>
      <c r="R164" s="176">
        <v>0</v>
      </c>
      <c r="S164" s="176">
        <v>11443.617524002188</v>
      </c>
      <c r="T164" s="176">
        <v>0</v>
      </c>
      <c r="U164" s="176">
        <v>1100.3411877142862</v>
      </c>
      <c r="V164" s="176">
        <v>0</v>
      </c>
      <c r="W164" s="176">
        <v>0</v>
      </c>
      <c r="X164" s="176">
        <v>17242</v>
      </c>
      <c r="Y164" s="176">
        <v>0</v>
      </c>
      <c r="Z164" s="176">
        <v>286376.55004999973</v>
      </c>
      <c r="AA164" s="176"/>
      <c r="AB164" s="176">
        <v>0</v>
      </c>
      <c r="AC164" s="176">
        <v>10120.967032638318</v>
      </c>
      <c r="AD164" s="176">
        <v>0</v>
      </c>
      <c r="AE164" s="176">
        <v>1026.623098</v>
      </c>
      <c r="AF164" s="176">
        <v>0</v>
      </c>
      <c r="AG164" s="176">
        <v>0</v>
      </c>
    </row>
    <row r="165" spans="1:33" x14ac:dyDescent="0.25">
      <c r="A165">
        <v>24009</v>
      </c>
      <c r="B165">
        <v>5146</v>
      </c>
      <c r="C165" t="s">
        <v>316</v>
      </c>
      <c r="D165" t="s">
        <v>153</v>
      </c>
      <c r="F165" t="s">
        <v>151</v>
      </c>
      <c r="H165" s="176">
        <v>90</v>
      </c>
      <c r="I165" s="176">
        <v>320</v>
      </c>
      <c r="J165" s="176">
        <v>0</v>
      </c>
      <c r="K165" s="176">
        <v>0</v>
      </c>
      <c r="L165" s="176">
        <v>0</v>
      </c>
      <c r="M165" s="176">
        <v>410</v>
      </c>
      <c r="N165" s="176">
        <v>6835.5357142857138</v>
      </c>
      <c r="O165" s="176">
        <v>0</v>
      </c>
      <c r="P165" s="176"/>
      <c r="Q165" s="176"/>
      <c r="R165" s="176">
        <v>0</v>
      </c>
      <c r="S165" s="176">
        <v>2.0506607867901039E-2</v>
      </c>
      <c r="T165" s="176">
        <v>0</v>
      </c>
      <c r="U165" s="176"/>
      <c r="V165" s="176">
        <v>0</v>
      </c>
      <c r="W165" s="176">
        <v>0</v>
      </c>
      <c r="X165" s="176">
        <v>0</v>
      </c>
      <c r="Y165" s="176">
        <v>0</v>
      </c>
      <c r="Z165" s="176"/>
      <c r="AA165" s="176"/>
      <c r="AB165" s="176">
        <v>0</v>
      </c>
      <c r="AC165" s="176">
        <v>0</v>
      </c>
      <c r="AD165" s="176">
        <v>0</v>
      </c>
      <c r="AE165" s="176"/>
      <c r="AF165" s="176">
        <v>0</v>
      </c>
      <c r="AG165" s="176">
        <v>0</v>
      </c>
    </row>
    <row r="166" spans="1:33" x14ac:dyDescent="0.25">
      <c r="A166">
        <v>24057</v>
      </c>
      <c r="B166">
        <v>5147</v>
      </c>
      <c r="C166" t="s">
        <v>317</v>
      </c>
      <c r="D166" t="s">
        <v>153</v>
      </c>
      <c r="F166" t="s">
        <v>151</v>
      </c>
      <c r="H166" s="176">
        <v>0</v>
      </c>
      <c r="I166" s="176">
        <v>0</v>
      </c>
      <c r="J166" s="176">
        <v>0</v>
      </c>
      <c r="K166" s="176">
        <v>0</v>
      </c>
      <c r="L166" s="176">
        <v>2187</v>
      </c>
      <c r="M166" s="176">
        <v>2187</v>
      </c>
      <c r="N166" s="176"/>
      <c r="O166" s="176">
        <v>0</v>
      </c>
      <c r="P166" s="176"/>
      <c r="Q166" s="176"/>
      <c r="R166" s="176">
        <v>0</v>
      </c>
      <c r="S166" s="176"/>
      <c r="T166" s="176">
        <v>0</v>
      </c>
      <c r="U166" s="176">
        <v>588.79671954826517</v>
      </c>
      <c r="V166" s="176">
        <v>0</v>
      </c>
      <c r="W166" s="176">
        <v>0</v>
      </c>
      <c r="X166" s="176"/>
      <c r="Y166" s="176">
        <v>0</v>
      </c>
      <c r="Z166" s="176"/>
      <c r="AA166" s="176"/>
      <c r="AB166" s="176">
        <v>0</v>
      </c>
      <c r="AC166" s="176"/>
      <c r="AD166" s="176">
        <v>0</v>
      </c>
      <c r="AE166" s="176">
        <v>0</v>
      </c>
      <c r="AF166" s="176">
        <v>0</v>
      </c>
      <c r="AG166" s="176">
        <v>0</v>
      </c>
    </row>
    <row r="167" spans="1:33" x14ac:dyDescent="0.25">
      <c r="A167">
        <v>24011</v>
      </c>
      <c r="B167">
        <v>5149</v>
      </c>
      <c r="C167" t="s">
        <v>318</v>
      </c>
      <c r="D167" t="s">
        <v>153</v>
      </c>
      <c r="F167" t="s">
        <v>151</v>
      </c>
      <c r="H167" s="176">
        <v>1982</v>
      </c>
      <c r="I167" s="176">
        <v>0</v>
      </c>
      <c r="J167" s="176">
        <v>0</v>
      </c>
      <c r="K167" s="176">
        <v>0</v>
      </c>
      <c r="L167" s="176">
        <v>0</v>
      </c>
      <c r="M167" s="176">
        <v>1982</v>
      </c>
      <c r="N167" s="176">
        <v>55252</v>
      </c>
      <c r="O167" s="176">
        <v>0</v>
      </c>
      <c r="P167" s="176">
        <v>394723.27611799981</v>
      </c>
      <c r="Q167" s="176"/>
      <c r="R167" s="176">
        <v>0</v>
      </c>
      <c r="S167" s="176">
        <v>13069.834621000007</v>
      </c>
      <c r="T167" s="176">
        <v>0</v>
      </c>
      <c r="U167" s="176">
        <v>1814.5789783838391</v>
      </c>
      <c r="V167" s="176">
        <v>0</v>
      </c>
      <c r="W167" s="176">
        <v>0</v>
      </c>
      <c r="X167" s="176">
        <v>59143</v>
      </c>
      <c r="Y167" s="176">
        <v>0</v>
      </c>
      <c r="Z167" s="176">
        <v>403903.68848700018</v>
      </c>
      <c r="AA167" s="176"/>
      <c r="AB167" s="176">
        <v>0</v>
      </c>
      <c r="AC167" s="176">
        <v>13517.088623</v>
      </c>
      <c r="AD167" s="176">
        <v>0</v>
      </c>
      <c r="AE167" s="176">
        <v>2568.5751170000021</v>
      </c>
      <c r="AF167" s="176">
        <v>0</v>
      </c>
      <c r="AG167" s="176">
        <v>0</v>
      </c>
    </row>
    <row r="168" spans="1:33" x14ac:dyDescent="0.25">
      <c r="A168">
        <v>24012</v>
      </c>
      <c r="B168">
        <v>5150</v>
      </c>
      <c r="C168" t="s">
        <v>319</v>
      </c>
      <c r="D168" t="s">
        <v>153</v>
      </c>
      <c r="F168" t="s">
        <v>151</v>
      </c>
      <c r="H168" s="176">
        <v>1409</v>
      </c>
      <c r="I168" s="176">
        <v>0</v>
      </c>
      <c r="J168" s="176">
        <v>38</v>
      </c>
      <c r="K168" s="176">
        <v>0</v>
      </c>
      <c r="L168" s="176">
        <v>10</v>
      </c>
      <c r="M168" s="176">
        <v>1457</v>
      </c>
      <c r="N168" s="176">
        <v>27518</v>
      </c>
      <c r="O168" s="176">
        <v>0</v>
      </c>
      <c r="P168" s="176">
        <v>235318.71127100009</v>
      </c>
      <c r="Q168" s="176"/>
      <c r="R168" s="176">
        <v>0</v>
      </c>
      <c r="S168" s="176">
        <v>7137.5074000000004</v>
      </c>
      <c r="T168" s="176">
        <v>0</v>
      </c>
      <c r="U168" s="176">
        <v>1161.6814180000001</v>
      </c>
      <c r="V168" s="176">
        <v>0</v>
      </c>
      <c r="W168" s="176">
        <v>0</v>
      </c>
      <c r="X168" s="176">
        <v>31773</v>
      </c>
      <c r="Y168" s="176">
        <v>0</v>
      </c>
      <c r="Z168" s="176">
        <v>233365.6637149998</v>
      </c>
      <c r="AA168" s="176"/>
      <c r="AB168" s="176">
        <v>0</v>
      </c>
      <c r="AC168" s="176">
        <v>7277.7581530000016</v>
      </c>
      <c r="AD168" s="176">
        <v>0</v>
      </c>
      <c r="AE168" s="176">
        <v>1297.5330839999988</v>
      </c>
      <c r="AF168" s="176">
        <v>0</v>
      </c>
      <c r="AG168" s="176">
        <v>0</v>
      </c>
    </row>
    <row r="169" spans="1:33" x14ac:dyDescent="0.25">
      <c r="A169">
        <v>24013</v>
      </c>
      <c r="B169">
        <v>5151</v>
      </c>
      <c r="C169" t="s">
        <v>320</v>
      </c>
      <c r="D169" t="s">
        <v>153</v>
      </c>
      <c r="F169" t="s">
        <v>151</v>
      </c>
      <c r="H169" s="176">
        <v>708</v>
      </c>
      <c r="I169" s="176">
        <v>0</v>
      </c>
      <c r="J169" s="176">
        <v>0</v>
      </c>
      <c r="K169" s="176">
        <v>0</v>
      </c>
      <c r="L169" s="176">
        <v>0</v>
      </c>
      <c r="M169" s="176">
        <v>708</v>
      </c>
      <c r="N169" s="176">
        <v>9510</v>
      </c>
      <c r="O169" s="176">
        <v>0</v>
      </c>
      <c r="P169" s="176">
        <v>79392.079150000005</v>
      </c>
      <c r="Q169" s="176"/>
      <c r="R169" s="176">
        <v>0</v>
      </c>
      <c r="S169" s="176">
        <v>2388.5404300010105</v>
      </c>
      <c r="T169" s="176">
        <v>0</v>
      </c>
      <c r="U169" s="176">
        <v>600.42549722222066</v>
      </c>
      <c r="V169" s="176">
        <v>0</v>
      </c>
      <c r="W169" s="176">
        <v>0</v>
      </c>
      <c r="X169" s="176">
        <v>8357</v>
      </c>
      <c r="Y169" s="176">
        <v>0</v>
      </c>
      <c r="Z169" s="176">
        <v>82348.105670999968</v>
      </c>
      <c r="AA169" s="176"/>
      <c r="AB169" s="176">
        <v>0</v>
      </c>
      <c r="AC169" s="176">
        <v>2587.6135911574829</v>
      </c>
      <c r="AD169" s="176">
        <v>0</v>
      </c>
      <c r="AE169" s="176">
        <v>674.41646199999923</v>
      </c>
      <c r="AF169" s="176">
        <v>0</v>
      </c>
      <c r="AG169" s="176">
        <v>0</v>
      </c>
    </row>
    <row r="170" spans="1:33" x14ac:dyDescent="0.25">
      <c r="A170">
        <v>24014</v>
      </c>
      <c r="B170">
        <v>5152</v>
      </c>
      <c r="C170" t="s">
        <v>321</v>
      </c>
      <c r="D170" t="s">
        <v>153</v>
      </c>
      <c r="F170" t="s">
        <v>151</v>
      </c>
      <c r="H170" s="176">
        <v>2791</v>
      </c>
      <c r="I170" s="176">
        <v>0</v>
      </c>
      <c r="J170" s="176">
        <v>0</v>
      </c>
      <c r="K170" s="176">
        <v>58.5</v>
      </c>
      <c r="L170" s="176">
        <v>0</v>
      </c>
      <c r="M170" s="176">
        <v>2849.5</v>
      </c>
      <c r="N170" s="176">
        <v>44481.800001000054</v>
      </c>
      <c r="O170" s="176">
        <v>0</v>
      </c>
      <c r="P170" s="176">
        <v>461744.97926599998</v>
      </c>
      <c r="Q170" s="176"/>
      <c r="R170" s="176">
        <v>0</v>
      </c>
      <c r="S170" s="176">
        <v>15053.550486404725</v>
      </c>
      <c r="T170" s="176">
        <v>0</v>
      </c>
      <c r="U170" s="176">
        <v>3314.083333333343</v>
      </c>
      <c r="V170" s="176">
        <v>0</v>
      </c>
      <c r="W170" s="176">
        <v>0</v>
      </c>
      <c r="X170" s="176">
        <v>41119.399999999907</v>
      </c>
      <c r="Y170" s="176">
        <v>0</v>
      </c>
      <c r="Z170" s="176">
        <v>486783.42667600047</v>
      </c>
      <c r="AA170" s="176"/>
      <c r="AB170" s="176">
        <v>0</v>
      </c>
      <c r="AC170" s="176">
        <v>18982.637567286994</v>
      </c>
      <c r="AD170" s="176">
        <v>0</v>
      </c>
      <c r="AE170" s="176">
        <v>2893.452991222206</v>
      </c>
      <c r="AF170" s="176">
        <v>0</v>
      </c>
      <c r="AG170" s="176">
        <v>0</v>
      </c>
    </row>
    <row r="171" spans="1:33" x14ac:dyDescent="0.25">
      <c r="A171">
        <v>24015</v>
      </c>
      <c r="B171">
        <v>5154</v>
      </c>
      <c r="C171" t="s">
        <v>322</v>
      </c>
      <c r="D171" t="s">
        <v>153</v>
      </c>
      <c r="F171" t="s">
        <v>151</v>
      </c>
      <c r="H171" s="176">
        <v>2003</v>
      </c>
      <c r="I171" s="176">
        <v>0</v>
      </c>
      <c r="J171" s="176">
        <v>24</v>
      </c>
      <c r="K171" s="176">
        <v>0</v>
      </c>
      <c r="L171" s="176">
        <v>0</v>
      </c>
      <c r="M171" s="176">
        <v>2027</v>
      </c>
      <c r="N171" s="176"/>
      <c r="O171" s="176">
        <v>0</v>
      </c>
      <c r="P171" s="176">
        <v>238568.63724299986</v>
      </c>
      <c r="Q171" s="176"/>
      <c r="R171" s="176">
        <v>0</v>
      </c>
      <c r="S171" s="176">
        <v>8655.4995720000006</v>
      </c>
      <c r="T171" s="176">
        <v>0</v>
      </c>
      <c r="U171" s="176">
        <v>2349.3201189031133</v>
      </c>
      <c r="V171" s="176">
        <v>0</v>
      </c>
      <c r="W171" s="176">
        <v>0</v>
      </c>
      <c r="X171" s="176"/>
      <c r="Y171" s="176">
        <v>0</v>
      </c>
      <c r="Z171" s="176">
        <v>239303.67961300025</v>
      </c>
      <c r="AA171" s="176"/>
      <c r="AB171" s="176">
        <v>0</v>
      </c>
      <c r="AC171" s="176">
        <v>8463.9266609999977</v>
      </c>
      <c r="AD171" s="176">
        <v>0</v>
      </c>
      <c r="AE171" s="176">
        <v>2104.4158495733973</v>
      </c>
      <c r="AF171" s="176">
        <v>0</v>
      </c>
      <c r="AG171" s="176">
        <v>0</v>
      </c>
    </row>
    <row r="172" spans="1:33" x14ac:dyDescent="0.25">
      <c r="A172">
        <v>24016</v>
      </c>
      <c r="B172">
        <v>5155</v>
      </c>
      <c r="C172" t="s">
        <v>323</v>
      </c>
      <c r="D172" t="s">
        <v>153</v>
      </c>
      <c r="F172" t="s">
        <v>151</v>
      </c>
      <c r="H172" s="176">
        <v>1070</v>
      </c>
      <c r="I172" s="176">
        <v>0</v>
      </c>
      <c r="J172" s="176">
        <v>30</v>
      </c>
      <c r="K172" s="176">
        <v>9</v>
      </c>
      <c r="L172" s="176">
        <v>0</v>
      </c>
      <c r="M172" s="176">
        <v>1109</v>
      </c>
      <c r="N172" s="176">
        <v>20821</v>
      </c>
      <c r="O172" s="176">
        <v>0</v>
      </c>
      <c r="P172" s="176">
        <v>217815.52487600036</v>
      </c>
      <c r="Q172" s="176"/>
      <c r="R172" s="176">
        <v>0</v>
      </c>
      <c r="S172" s="176">
        <v>7967.8216700022103</v>
      </c>
      <c r="T172" s="176">
        <v>0</v>
      </c>
      <c r="U172" s="176">
        <v>1304.6838720904598</v>
      </c>
      <c r="V172" s="176">
        <v>0</v>
      </c>
      <c r="W172" s="176">
        <v>0</v>
      </c>
      <c r="X172" s="176">
        <v>16922</v>
      </c>
      <c r="Y172" s="176">
        <v>0</v>
      </c>
      <c r="Z172" s="176">
        <v>224827.23730699997</v>
      </c>
      <c r="AA172" s="176"/>
      <c r="AB172" s="176">
        <v>0</v>
      </c>
      <c r="AC172" s="176">
        <v>7957.419216524594</v>
      </c>
      <c r="AD172" s="176">
        <v>0</v>
      </c>
      <c r="AE172" s="176">
        <v>1305.6304139095409</v>
      </c>
      <c r="AF172" s="176">
        <v>0</v>
      </c>
      <c r="AG172" s="176">
        <v>0</v>
      </c>
    </row>
    <row r="173" spans="1:33" x14ac:dyDescent="0.25">
      <c r="A173">
        <v>24017</v>
      </c>
      <c r="B173">
        <v>5156</v>
      </c>
      <c r="C173" t="s">
        <v>324</v>
      </c>
      <c r="D173" t="s">
        <v>153</v>
      </c>
      <c r="F173" t="s">
        <v>151</v>
      </c>
      <c r="H173" s="176">
        <v>1447</v>
      </c>
      <c r="I173" s="176">
        <v>0</v>
      </c>
      <c r="J173" s="176">
        <v>110</v>
      </c>
      <c r="K173" s="176">
        <v>0</v>
      </c>
      <c r="L173" s="176">
        <v>0</v>
      </c>
      <c r="M173" s="176">
        <v>1557</v>
      </c>
      <c r="N173" s="176">
        <v>37990</v>
      </c>
      <c r="O173" s="176">
        <v>0</v>
      </c>
      <c r="P173" s="176">
        <v>219091.91842499981</v>
      </c>
      <c r="Q173" s="176"/>
      <c r="R173" s="176">
        <v>0</v>
      </c>
      <c r="S173" s="176">
        <v>6623.644099999995</v>
      </c>
      <c r="T173" s="176">
        <v>0</v>
      </c>
      <c r="U173" s="176">
        <v>2249.5825211282208</v>
      </c>
      <c r="V173" s="176">
        <v>0</v>
      </c>
      <c r="W173" s="176">
        <v>0</v>
      </c>
      <c r="X173" s="176">
        <v>35782</v>
      </c>
      <c r="Y173" s="176">
        <v>0</v>
      </c>
      <c r="Z173" s="176">
        <v>231720.32873000018</v>
      </c>
      <c r="AA173" s="176"/>
      <c r="AB173" s="176">
        <v>0</v>
      </c>
      <c r="AC173" s="176">
        <v>7222.7220909999987</v>
      </c>
      <c r="AD173" s="176">
        <v>0</v>
      </c>
      <c r="AE173" s="176">
        <v>2185.751673871775</v>
      </c>
      <c r="AF173" s="176">
        <v>0</v>
      </c>
      <c r="AG173" s="176">
        <v>0</v>
      </c>
    </row>
    <row r="174" spans="1:33" x14ac:dyDescent="0.25">
      <c r="A174">
        <v>24018</v>
      </c>
      <c r="B174">
        <v>5157</v>
      </c>
      <c r="C174" t="s">
        <v>325</v>
      </c>
      <c r="D174" t="s">
        <v>153</v>
      </c>
      <c r="F174" t="s">
        <v>151</v>
      </c>
      <c r="H174" s="176">
        <v>855</v>
      </c>
      <c r="I174" s="176">
        <v>0</v>
      </c>
      <c r="J174" s="176">
        <v>90</v>
      </c>
      <c r="K174" s="176">
        <v>0</v>
      </c>
      <c r="L174" s="176">
        <v>0</v>
      </c>
      <c r="M174" s="176">
        <v>945</v>
      </c>
      <c r="N174" s="176">
        <v>17244</v>
      </c>
      <c r="O174" s="176">
        <v>0</v>
      </c>
      <c r="P174" s="176">
        <v>94275.602599999867</v>
      </c>
      <c r="Q174" s="176"/>
      <c r="R174" s="176">
        <v>0</v>
      </c>
      <c r="S174" s="176">
        <v>2860.3504749238527</v>
      </c>
      <c r="T174" s="176">
        <v>0</v>
      </c>
      <c r="U174" s="176">
        <v>808.1871880000017</v>
      </c>
      <c r="V174" s="176">
        <v>0</v>
      </c>
      <c r="W174" s="176">
        <v>0</v>
      </c>
      <c r="X174" s="176">
        <v>22007</v>
      </c>
      <c r="Y174" s="176">
        <v>0</v>
      </c>
      <c r="Z174" s="176">
        <v>96062.187032000162</v>
      </c>
      <c r="AA174" s="176"/>
      <c r="AB174" s="176">
        <v>0</v>
      </c>
      <c r="AC174" s="176">
        <v>3015.7900412388126</v>
      </c>
      <c r="AD174" s="176">
        <v>0</v>
      </c>
      <c r="AE174" s="176">
        <v>788.11345699999947</v>
      </c>
      <c r="AF174" s="176">
        <v>0</v>
      </c>
      <c r="AG174" s="176">
        <v>0</v>
      </c>
    </row>
    <row r="175" spans="1:33" x14ac:dyDescent="0.25">
      <c r="A175">
        <v>24019</v>
      </c>
      <c r="B175">
        <v>5158</v>
      </c>
      <c r="C175" t="s">
        <v>326</v>
      </c>
      <c r="D175" t="s">
        <v>153</v>
      </c>
      <c r="F175" t="s">
        <v>151</v>
      </c>
      <c r="H175" s="176">
        <v>2531</v>
      </c>
      <c r="I175" s="176">
        <v>0</v>
      </c>
      <c r="J175" s="176">
        <v>0</v>
      </c>
      <c r="K175" s="176">
        <v>0</v>
      </c>
      <c r="L175" s="176">
        <v>0</v>
      </c>
      <c r="M175" s="176">
        <v>2531</v>
      </c>
      <c r="N175" s="176">
        <v>99674.02799400012</v>
      </c>
      <c r="O175" s="176">
        <v>0</v>
      </c>
      <c r="P175" s="176">
        <v>362947.44741600007</v>
      </c>
      <c r="Q175" s="176"/>
      <c r="R175" s="176">
        <v>0</v>
      </c>
      <c r="S175" s="176">
        <v>10893.237822094572</v>
      </c>
      <c r="T175" s="176">
        <v>0</v>
      </c>
      <c r="U175" s="176">
        <v>3984.1999999999971</v>
      </c>
      <c r="V175" s="176">
        <v>0</v>
      </c>
      <c r="W175" s="176">
        <v>0</v>
      </c>
      <c r="X175" s="176">
        <v>84599.700002999976</v>
      </c>
      <c r="Y175" s="176">
        <v>0</v>
      </c>
      <c r="Z175" s="176">
        <v>345876.04427800048</v>
      </c>
      <c r="AA175" s="176"/>
      <c r="AB175" s="176">
        <v>0</v>
      </c>
      <c r="AC175" s="176">
        <v>10779.882265408547</v>
      </c>
      <c r="AD175" s="176">
        <v>0</v>
      </c>
      <c r="AE175" s="176">
        <v>3822.5384620000114</v>
      </c>
      <c r="AF175" s="176">
        <v>0</v>
      </c>
      <c r="AG175" s="176">
        <v>0</v>
      </c>
    </row>
    <row r="176" spans="1:33" x14ac:dyDescent="0.25">
      <c r="A176">
        <v>24020</v>
      </c>
      <c r="B176">
        <v>5159</v>
      </c>
      <c r="C176" t="s">
        <v>327</v>
      </c>
      <c r="D176" t="s">
        <v>153</v>
      </c>
      <c r="F176" t="s">
        <v>151</v>
      </c>
      <c r="H176" s="176">
        <v>342</v>
      </c>
      <c r="I176" s="176">
        <v>0</v>
      </c>
      <c r="J176" s="176">
        <v>0</v>
      </c>
      <c r="K176" s="176">
        <v>8</v>
      </c>
      <c r="L176" s="176">
        <v>0</v>
      </c>
      <c r="M176" s="176">
        <v>350</v>
      </c>
      <c r="N176" s="176">
        <v>13400.000000000029</v>
      </c>
      <c r="O176" s="176">
        <v>0</v>
      </c>
      <c r="P176" s="176">
        <v>50131.554645999917</v>
      </c>
      <c r="Q176" s="176"/>
      <c r="R176" s="176">
        <v>0</v>
      </c>
      <c r="S176" s="176">
        <v>1519.4529</v>
      </c>
      <c r="T176" s="176">
        <v>0</v>
      </c>
      <c r="U176" s="176">
        <v>381.15555555555557</v>
      </c>
      <c r="V176" s="176">
        <v>0</v>
      </c>
      <c r="W176" s="176">
        <v>0</v>
      </c>
      <c r="X176" s="176">
        <v>12484</v>
      </c>
      <c r="Y176" s="176">
        <v>0</v>
      </c>
      <c r="Z176" s="176">
        <v>49898.347844000091</v>
      </c>
      <c r="AA176" s="176"/>
      <c r="AB176" s="176">
        <v>0</v>
      </c>
      <c r="AC176" s="176">
        <v>1555.9664350000003</v>
      </c>
      <c r="AD176" s="176">
        <v>0</v>
      </c>
      <c r="AE176" s="176">
        <v>294.86153799999965</v>
      </c>
      <c r="AF176" s="176">
        <v>0</v>
      </c>
      <c r="AG176" s="176">
        <v>0</v>
      </c>
    </row>
    <row r="177" spans="1:33" x14ac:dyDescent="0.25">
      <c r="A177">
        <v>24021</v>
      </c>
      <c r="B177">
        <v>5160</v>
      </c>
      <c r="C177" t="s">
        <v>328</v>
      </c>
      <c r="D177" t="s">
        <v>153</v>
      </c>
      <c r="F177" t="s">
        <v>151</v>
      </c>
      <c r="H177" s="176">
        <v>2684</v>
      </c>
      <c r="I177" s="176">
        <v>0</v>
      </c>
      <c r="J177" s="176">
        <v>0</v>
      </c>
      <c r="K177" s="176">
        <v>47</v>
      </c>
      <c r="L177" s="176">
        <v>0</v>
      </c>
      <c r="M177" s="176">
        <v>2731</v>
      </c>
      <c r="N177" s="176">
        <v>86692.099999000086</v>
      </c>
      <c r="O177" s="176">
        <v>0</v>
      </c>
      <c r="P177" s="176">
        <v>304556.7276300001</v>
      </c>
      <c r="Q177" s="176"/>
      <c r="R177" s="176">
        <v>0</v>
      </c>
      <c r="S177" s="176">
        <v>9200.0719763091947</v>
      </c>
      <c r="T177" s="176">
        <v>0</v>
      </c>
      <c r="U177" s="176">
        <v>3247.2716110000001</v>
      </c>
      <c r="V177" s="176">
        <v>0</v>
      </c>
      <c r="W177" s="176">
        <v>0</v>
      </c>
      <c r="X177" s="176">
        <v>86337.400000999914</v>
      </c>
      <c r="Y177" s="176">
        <v>0</v>
      </c>
      <c r="Z177" s="176">
        <v>322815.97395300027</v>
      </c>
      <c r="AA177" s="176"/>
      <c r="AB177" s="176">
        <v>0</v>
      </c>
      <c r="AC177" s="176">
        <v>10111.060800288758</v>
      </c>
      <c r="AD177" s="176">
        <v>0</v>
      </c>
      <c r="AE177" s="176">
        <v>3315.4632799999999</v>
      </c>
      <c r="AF177" s="176">
        <v>0</v>
      </c>
      <c r="AG177" s="176">
        <v>0</v>
      </c>
    </row>
    <row r="178" spans="1:33" x14ac:dyDescent="0.25">
      <c r="A178">
        <v>24022</v>
      </c>
      <c r="B178">
        <v>5161</v>
      </c>
      <c r="C178" t="s">
        <v>329</v>
      </c>
      <c r="D178" t="s">
        <v>153</v>
      </c>
      <c r="F178" t="s">
        <v>151</v>
      </c>
      <c r="H178" s="176">
        <v>3181.0000000000018</v>
      </c>
      <c r="I178" s="176">
        <v>262</v>
      </c>
      <c r="J178" s="176">
        <v>179.5</v>
      </c>
      <c r="K178" s="176">
        <v>0</v>
      </c>
      <c r="L178" s="176">
        <v>30</v>
      </c>
      <c r="M178" s="176">
        <v>3652.5000000000018</v>
      </c>
      <c r="N178" s="176">
        <v>107241.89800000004</v>
      </c>
      <c r="O178" s="176">
        <v>0</v>
      </c>
      <c r="P178" s="176">
        <v>432191.53339500003</v>
      </c>
      <c r="Q178" s="176"/>
      <c r="R178" s="176">
        <v>0</v>
      </c>
      <c r="S178" s="176">
        <v>13887.209791705382</v>
      </c>
      <c r="T178" s="176">
        <v>0</v>
      </c>
      <c r="U178" s="176">
        <v>4751.9111118888923</v>
      </c>
      <c r="V178" s="176">
        <v>0</v>
      </c>
      <c r="W178" s="176">
        <v>0</v>
      </c>
      <c r="X178" s="176">
        <v>106037.180001</v>
      </c>
      <c r="Y178" s="176">
        <v>0</v>
      </c>
      <c r="Z178" s="176">
        <v>445312.91469500004</v>
      </c>
      <c r="AA178" s="176"/>
      <c r="AB178" s="176">
        <v>0</v>
      </c>
      <c r="AC178" s="176">
        <v>14492.843176105065</v>
      </c>
      <c r="AD178" s="176">
        <v>0</v>
      </c>
      <c r="AE178" s="176">
        <v>5141.8368051111065</v>
      </c>
      <c r="AF178" s="176">
        <v>0</v>
      </c>
      <c r="AG178" s="176">
        <v>0</v>
      </c>
    </row>
    <row r="179" spans="1:33" x14ac:dyDescent="0.25">
      <c r="A179">
        <v>24023</v>
      </c>
      <c r="B179">
        <v>5162</v>
      </c>
      <c r="C179" t="s">
        <v>330</v>
      </c>
      <c r="D179" t="s">
        <v>153</v>
      </c>
      <c r="F179" t="s">
        <v>151</v>
      </c>
      <c r="H179" s="176">
        <v>2100.5999999999995</v>
      </c>
      <c r="I179" s="176">
        <v>0</v>
      </c>
      <c r="J179" s="176">
        <v>0</v>
      </c>
      <c r="K179" s="176">
        <v>0</v>
      </c>
      <c r="L179" s="176">
        <v>0</v>
      </c>
      <c r="M179" s="176">
        <v>2100.5999999999995</v>
      </c>
      <c r="N179" s="176">
        <v>78721.700003000093</v>
      </c>
      <c r="O179" s="176">
        <v>0</v>
      </c>
      <c r="P179" s="176">
        <v>236401.97603100026</v>
      </c>
      <c r="Q179" s="176"/>
      <c r="R179" s="176">
        <v>0</v>
      </c>
      <c r="S179" s="176">
        <v>7172.5213651083604</v>
      </c>
      <c r="T179" s="176">
        <v>0</v>
      </c>
      <c r="U179" s="176">
        <v>2271.9249408983451</v>
      </c>
      <c r="V179" s="176">
        <v>0</v>
      </c>
      <c r="W179" s="176">
        <v>0</v>
      </c>
      <c r="X179" s="176">
        <v>76046.700000999961</v>
      </c>
      <c r="Y179" s="176">
        <v>0</v>
      </c>
      <c r="Z179" s="176">
        <v>235505.94809800014</v>
      </c>
      <c r="AA179" s="176"/>
      <c r="AB179" s="176">
        <v>0</v>
      </c>
      <c r="AC179" s="176">
        <v>7364.6592969486064</v>
      </c>
      <c r="AD179" s="176">
        <v>0</v>
      </c>
      <c r="AE179" s="176">
        <v>2135.7542738888897</v>
      </c>
      <c r="AF179" s="176">
        <v>0</v>
      </c>
      <c r="AG179" s="176">
        <v>0</v>
      </c>
    </row>
    <row r="180" spans="1:33" x14ac:dyDescent="0.25">
      <c r="A180">
        <v>24024</v>
      </c>
      <c r="B180">
        <v>5163</v>
      </c>
      <c r="C180" t="s">
        <v>331</v>
      </c>
      <c r="D180" t="s">
        <v>153</v>
      </c>
      <c r="F180" t="s">
        <v>151</v>
      </c>
      <c r="H180" s="176">
        <v>938.4</v>
      </c>
      <c r="I180" s="176">
        <v>0</v>
      </c>
      <c r="J180" s="176">
        <v>0</v>
      </c>
      <c r="K180" s="176">
        <v>0</v>
      </c>
      <c r="L180" s="176">
        <v>0</v>
      </c>
      <c r="M180" s="176">
        <v>938.4</v>
      </c>
      <c r="N180" s="176">
        <v>15808</v>
      </c>
      <c r="O180" s="176">
        <v>0</v>
      </c>
      <c r="P180" s="176">
        <v>89138.547654000111</v>
      </c>
      <c r="Q180" s="176"/>
      <c r="R180" s="176">
        <v>0</v>
      </c>
      <c r="S180" s="176">
        <v>2703.4456999999998</v>
      </c>
      <c r="T180" s="176">
        <v>0</v>
      </c>
      <c r="U180" s="176">
        <v>817.59375</v>
      </c>
      <c r="V180" s="176">
        <v>0</v>
      </c>
      <c r="W180" s="176">
        <v>0</v>
      </c>
      <c r="X180" s="176">
        <v>14993</v>
      </c>
      <c r="Y180" s="176">
        <v>0</v>
      </c>
      <c r="Z180" s="176">
        <v>95448.669726999942</v>
      </c>
      <c r="AA180" s="176"/>
      <c r="AB180" s="176">
        <v>0</v>
      </c>
      <c r="AC180" s="176">
        <v>2987.1212929999997</v>
      </c>
      <c r="AD180" s="176">
        <v>0</v>
      </c>
      <c r="AE180" s="176">
        <v>792.62874999999985</v>
      </c>
      <c r="AF180" s="176">
        <v>0</v>
      </c>
      <c r="AG180" s="176">
        <v>0</v>
      </c>
    </row>
    <row r="181" spans="1:33" x14ac:dyDescent="0.25">
      <c r="A181">
        <v>24025</v>
      </c>
      <c r="B181">
        <v>5164</v>
      </c>
      <c r="C181" t="s">
        <v>332</v>
      </c>
      <c r="D181" t="s">
        <v>153</v>
      </c>
      <c r="F181" t="s">
        <v>151</v>
      </c>
      <c r="H181" s="176">
        <v>599</v>
      </c>
      <c r="I181" s="176">
        <v>60</v>
      </c>
      <c r="J181" s="176">
        <v>50</v>
      </c>
      <c r="K181" s="176">
        <v>0</v>
      </c>
      <c r="L181" s="176">
        <v>0</v>
      </c>
      <c r="M181" s="176">
        <v>709</v>
      </c>
      <c r="N181" s="176">
        <v>23417</v>
      </c>
      <c r="O181" s="176">
        <v>0</v>
      </c>
      <c r="P181" s="176">
        <v>158655.74591899989</v>
      </c>
      <c r="Q181" s="176"/>
      <c r="R181" s="176">
        <v>0</v>
      </c>
      <c r="S181" s="176">
        <v>4799.1606390013485</v>
      </c>
      <c r="T181" s="176">
        <v>0</v>
      </c>
      <c r="U181" s="176">
        <v>877.44016700000066</v>
      </c>
      <c r="V181" s="176">
        <v>0</v>
      </c>
      <c r="W181" s="176">
        <v>0</v>
      </c>
      <c r="X181" s="176">
        <v>17014</v>
      </c>
      <c r="Y181" s="176">
        <v>0</v>
      </c>
      <c r="Z181" s="176">
        <v>163932.8961120001</v>
      </c>
      <c r="AA181" s="176"/>
      <c r="AB181" s="176">
        <v>0</v>
      </c>
      <c r="AC181" s="176">
        <v>5133.8771597136274</v>
      </c>
      <c r="AD181" s="176">
        <v>0</v>
      </c>
      <c r="AE181" s="176">
        <v>1083.1658329999991</v>
      </c>
      <c r="AF181" s="176">
        <v>0</v>
      </c>
      <c r="AG181" s="176">
        <v>0</v>
      </c>
    </row>
    <row r="182" spans="1:33" x14ac:dyDescent="0.25">
      <c r="A182">
        <v>24026</v>
      </c>
      <c r="B182">
        <v>5165</v>
      </c>
      <c r="C182" t="s">
        <v>333</v>
      </c>
      <c r="D182" t="s">
        <v>153</v>
      </c>
      <c r="F182" t="s">
        <v>151</v>
      </c>
      <c r="H182" s="176">
        <v>746</v>
      </c>
      <c r="I182" s="176">
        <v>0</v>
      </c>
      <c r="J182" s="176">
        <v>0</v>
      </c>
      <c r="K182" s="176">
        <v>0</v>
      </c>
      <c r="L182" s="176">
        <v>0</v>
      </c>
      <c r="M182" s="176">
        <v>746</v>
      </c>
      <c r="N182" s="176">
        <v>12587</v>
      </c>
      <c r="O182" s="176">
        <v>0</v>
      </c>
      <c r="P182" s="176">
        <v>123749.09480000008</v>
      </c>
      <c r="Q182" s="176"/>
      <c r="R182" s="176">
        <v>0</v>
      </c>
      <c r="S182" s="176">
        <v>3783.6334590700135</v>
      </c>
      <c r="T182" s="176">
        <v>0</v>
      </c>
      <c r="U182" s="176">
        <v>921.42263099999946</v>
      </c>
      <c r="V182" s="176">
        <v>0</v>
      </c>
      <c r="W182" s="176">
        <v>0</v>
      </c>
      <c r="X182" s="176">
        <v>11343</v>
      </c>
      <c r="Y182" s="176">
        <v>0</v>
      </c>
      <c r="Z182" s="176">
        <v>122778.96112599992</v>
      </c>
      <c r="AA182" s="176"/>
      <c r="AB182" s="176">
        <v>0</v>
      </c>
      <c r="AC182" s="176">
        <v>3861.3549144992185</v>
      </c>
      <c r="AD182" s="176">
        <v>0</v>
      </c>
      <c r="AE182" s="176">
        <v>953.47217599999931</v>
      </c>
      <c r="AF182" s="176">
        <v>0</v>
      </c>
      <c r="AG182" s="176">
        <v>0</v>
      </c>
    </row>
    <row r="183" spans="1:33" x14ac:dyDescent="0.25">
      <c r="A183">
        <v>24027</v>
      </c>
      <c r="B183">
        <v>5166</v>
      </c>
      <c r="C183" t="s">
        <v>334</v>
      </c>
      <c r="D183" t="s">
        <v>153</v>
      </c>
      <c r="F183" t="s">
        <v>151</v>
      </c>
      <c r="H183" s="176">
        <v>1225</v>
      </c>
      <c r="I183" s="176">
        <v>38</v>
      </c>
      <c r="J183" s="176">
        <v>0</v>
      </c>
      <c r="K183" s="176">
        <v>15</v>
      </c>
      <c r="L183" s="176">
        <v>887</v>
      </c>
      <c r="M183" s="176">
        <v>2165</v>
      </c>
      <c r="N183" s="176">
        <v>27373</v>
      </c>
      <c r="O183" s="176">
        <v>0</v>
      </c>
      <c r="P183" s="176">
        <v>452148.53581999987</v>
      </c>
      <c r="Q183" s="176"/>
      <c r="R183" s="176">
        <v>0</v>
      </c>
      <c r="S183" s="176">
        <v>13640.464000000004</v>
      </c>
      <c r="T183" s="176">
        <v>0</v>
      </c>
      <c r="U183" s="176">
        <v>1966.5428570000004</v>
      </c>
      <c r="V183" s="176">
        <v>0</v>
      </c>
      <c r="W183" s="176">
        <v>0</v>
      </c>
      <c r="X183" s="176">
        <v>28365</v>
      </c>
      <c r="Y183" s="176">
        <v>0</v>
      </c>
      <c r="Z183" s="176">
        <v>455034.56476400048</v>
      </c>
      <c r="AA183" s="176"/>
      <c r="AB183" s="176">
        <v>0</v>
      </c>
      <c r="AC183" s="176">
        <v>14325.291631999999</v>
      </c>
      <c r="AD183" s="176">
        <v>0</v>
      </c>
      <c r="AE183" s="176">
        <v>965.92153800000233</v>
      </c>
      <c r="AF183" s="176">
        <v>0</v>
      </c>
      <c r="AG183" s="176">
        <v>0</v>
      </c>
    </row>
    <row r="184" spans="1:33" x14ac:dyDescent="0.25">
      <c r="A184">
        <v>24028</v>
      </c>
      <c r="B184">
        <v>5167</v>
      </c>
      <c r="C184" t="s">
        <v>335</v>
      </c>
      <c r="D184" t="s">
        <v>153</v>
      </c>
      <c r="F184" t="s">
        <v>151</v>
      </c>
      <c r="H184" s="176">
        <v>458</v>
      </c>
      <c r="I184" s="176">
        <v>0</v>
      </c>
      <c r="J184" s="176">
        <v>0</v>
      </c>
      <c r="K184" s="176">
        <v>0</v>
      </c>
      <c r="L184" s="176">
        <v>0</v>
      </c>
      <c r="M184" s="176">
        <v>458</v>
      </c>
      <c r="N184" s="176">
        <v>10175</v>
      </c>
      <c r="O184" s="176">
        <v>0</v>
      </c>
      <c r="P184" s="176">
        <v>67937.731071999995</v>
      </c>
      <c r="Q184" s="176"/>
      <c r="R184" s="176">
        <v>0</v>
      </c>
      <c r="S184" s="176">
        <v>2054.6121250010792</v>
      </c>
      <c r="T184" s="176">
        <v>0</v>
      </c>
      <c r="U184" s="176">
        <v>498.5</v>
      </c>
      <c r="V184" s="176">
        <v>0</v>
      </c>
      <c r="W184" s="176">
        <v>0</v>
      </c>
      <c r="X184" s="176">
        <v>9725</v>
      </c>
      <c r="Y184" s="176">
        <v>0</v>
      </c>
      <c r="Z184" s="176">
        <v>71090.489798999974</v>
      </c>
      <c r="AA184" s="176"/>
      <c r="AB184" s="176">
        <v>0</v>
      </c>
      <c r="AC184" s="176">
        <v>2231.7884433454265</v>
      </c>
      <c r="AD184" s="176">
        <v>0</v>
      </c>
      <c r="AE184" s="176">
        <v>455.30915199999981</v>
      </c>
      <c r="AF184" s="176">
        <v>0</v>
      </c>
      <c r="AG184" s="176">
        <v>0</v>
      </c>
    </row>
    <row r="185" spans="1:33" x14ac:dyDescent="0.25">
      <c r="A185">
        <v>24029</v>
      </c>
      <c r="B185">
        <v>5168</v>
      </c>
      <c r="C185" t="s">
        <v>336</v>
      </c>
      <c r="D185" t="s">
        <v>153</v>
      </c>
      <c r="F185" t="s">
        <v>151</v>
      </c>
      <c r="H185" s="176">
        <v>926</v>
      </c>
      <c r="I185" s="176">
        <v>0</v>
      </c>
      <c r="J185" s="176">
        <v>0</v>
      </c>
      <c r="K185" s="176">
        <v>10</v>
      </c>
      <c r="L185" s="176">
        <v>0</v>
      </c>
      <c r="M185" s="176">
        <v>936</v>
      </c>
      <c r="N185" s="176">
        <v>25470</v>
      </c>
      <c r="O185" s="176">
        <v>0</v>
      </c>
      <c r="P185" s="176">
        <v>131533.35658299993</v>
      </c>
      <c r="Q185" s="176"/>
      <c r="R185" s="176">
        <v>0</v>
      </c>
      <c r="S185" s="176">
        <v>3981.4775100027014</v>
      </c>
      <c r="T185" s="176">
        <v>0</v>
      </c>
      <c r="U185" s="176">
        <v>1508.9766689999997</v>
      </c>
      <c r="V185" s="176">
        <v>0</v>
      </c>
      <c r="W185" s="176">
        <v>0</v>
      </c>
      <c r="X185" s="176">
        <v>23901</v>
      </c>
      <c r="Y185" s="176">
        <v>0</v>
      </c>
      <c r="Z185" s="176">
        <v>129599.41383600002</v>
      </c>
      <c r="AA185" s="176"/>
      <c r="AB185" s="176">
        <v>0</v>
      </c>
      <c r="AC185" s="176">
        <v>4050.2539487156437</v>
      </c>
      <c r="AD185" s="176">
        <v>0</v>
      </c>
      <c r="AE185" s="176">
        <v>1349.5171399999999</v>
      </c>
      <c r="AF185" s="176">
        <v>0</v>
      </c>
      <c r="AG185" s="176">
        <v>0</v>
      </c>
    </row>
    <row r="186" spans="1:33" x14ac:dyDescent="0.25">
      <c r="A186">
        <v>24030</v>
      </c>
      <c r="B186">
        <v>5169</v>
      </c>
      <c r="C186" t="s">
        <v>337</v>
      </c>
      <c r="D186" t="s">
        <v>153</v>
      </c>
      <c r="F186" t="s">
        <v>151</v>
      </c>
      <c r="H186" s="176">
        <v>710</v>
      </c>
      <c r="I186" s="176">
        <v>0</v>
      </c>
      <c r="J186" s="176">
        <v>0</v>
      </c>
      <c r="K186" s="176">
        <v>0</v>
      </c>
      <c r="L186" s="176">
        <v>0</v>
      </c>
      <c r="M186" s="176">
        <v>710</v>
      </c>
      <c r="N186" s="176">
        <v>11478</v>
      </c>
      <c r="O186" s="176">
        <v>0</v>
      </c>
      <c r="P186" s="176">
        <v>150459.30180000002</v>
      </c>
      <c r="Q186" s="176"/>
      <c r="R186" s="176">
        <v>0</v>
      </c>
      <c r="S186" s="176">
        <v>4565.6376429519114</v>
      </c>
      <c r="T186" s="176">
        <v>0</v>
      </c>
      <c r="U186" s="176">
        <v>1010.4653060000001</v>
      </c>
      <c r="V186" s="176">
        <v>0</v>
      </c>
      <c r="W186" s="176">
        <v>0</v>
      </c>
      <c r="X186" s="176">
        <v>13480</v>
      </c>
      <c r="Y186" s="176">
        <v>0</v>
      </c>
      <c r="Z186" s="176">
        <v>147991.68873200007</v>
      </c>
      <c r="AA186" s="176"/>
      <c r="AB186" s="176">
        <v>0</v>
      </c>
      <c r="AC186" s="176">
        <v>4646.1669497964704</v>
      </c>
      <c r="AD186" s="176">
        <v>0</v>
      </c>
      <c r="AE186" s="176">
        <v>1035.7536739999996</v>
      </c>
      <c r="AF186" s="176">
        <v>0</v>
      </c>
      <c r="AG186" s="176">
        <v>0</v>
      </c>
    </row>
    <row r="187" spans="1:33" x14ac:dyDescent="0.25">
      <c r="A187">
        <v>24031</v>
      </c>
      <c r="B187">
        <v>5170</v>
      </c>
      <c r="C187" t="s">
        <v>338</v>
      </c>
      <c r="D187" t="s">
        <v>153</v>
      </c>
      <c r="F187" t="s">
        <v>151</v>
      </c>
      <c r="H187" s="176">
        <v>976</v>
      </c>
      <c r="I187" s="176">
        <v>141</v>
      </c>
      <c r="J187" s="176">
        <v>48</v>
      </c>
      <c r="K187" s="176">
        <v>0</v>
      </c>
      <c r="L187" s="176">
        <v>0</v>
      </c>
      <c r="M187" s="176">
        <v>1165</v>
      </c>
      <c r="N187" s="176">
        <v>33904</v>
      </c>
      <c r="O187" s="176">
        <v>0</v>
      </c>
      <c r="P187" s="176">
        <v>208979.66173799988</v>
      </c>
      <c r="Q187" s="176"/>
      <c r="R187" s="176">
        <v>0</v>
      </c>
      <c r="S187" s="176">
        <v>6338.7931120035973</v>
      </c>
      <c r="T187" s="176">
        <v>0</v>
      </c>
      <c r="U187" s="176">
        <v>1613.8678021111118</v>
      </c>
      <c r="V187" s="176">
        <v>0</v>
      </c>
      <c r="W187" s="176">
        <v>0</v>
      </c>
      <c r="X187" s="176">
        <v>36373</v>
      </c>
      <c r="Y187" s="176">
        <v>0</v>
      </c>
      <c r="Z187" s="176">
        <v>210280.52154699992</v>
      </c>
      <c r="AA187" s="176"/>
      <c r="AB187" s="176">
        <v>0</v>
      </c>
      <c r="AC187" s="176">
        <v>6605.0092037548593</v>
      </c>
      <c r="AD187" s="176">
        <v>0</v>
      </c>
      <c r="AE187" s="176">
        <v>1527.6752159999996</v>
      </c>
      <c r="AF187" s="176">
        <v>0</v>
      </c>
      <c r="AG187" s="176">
        <v>0</v>
      </c>
    </row>
    <row r="188" spans="1:33" x14ac:dyDescent="0.25">
      <c r="A188">
        <v>24032</v>
      </c>
      <c r="B188">
        <v>5171</v>
      </c>
      <c r="C188" t="s">
        <v>339</v>
      </c>
      <c r="D188" t="s">
        <v>153</v>
      </c>
      <c r="F188" t="s">
        <v>151</v>
      </c>
      <c r="H188" s="176">
        <v>1110</v>
      </c>
      <c r="I188" s="176">
        <v>0</v>
      </c>
      <c r="J188" s="176">
        <v>93</v>
      </c>
      <c r="K188" s="176">
        <v>24</v>
      </c>
      <c r="L188" s="176">
        <v>0</v>
      </c>
      <c r="M188" s="176">
        <v>1227</v>
      </c>
      <c r="N188" s="176">
        <v>31783</v>
      </c>
      <c r="O188" s="176">
        <v>0</v>
      </c>
      <c r="P188" s="176">
        <v>162161.49198999978</v>
      </c>
      <c r="Q188" s="176"/>
      <c r="R188" s="176">
        <v>0</v>
      </c>
      <c r="S188" s="176">
        <v>4884.1944000000003</v>
      </c>
      <c r="T188" s="176">
        <v>0</v>
      </c>
      <c r="U188" s="176">
        <v>1067.7822669999987</v>
      </c>
      <c r="V188" s="176">
        <v>0</v>
      </c>
      <c r="W188" s="176">
        <v>0</v>
      </c>
      <c r="X188" s="176">
        <v>32086</v>
      </c>
      <c r="Y188" s="176">
        <v>0</v>
      </c>
      <c r="Z188" s="176">
        <v>168778.90065600025</v>
      </c>
      <c r="AA188" s="176"/>
      <c r="AB188" s="176">
        <v>0</v>
      </c>
      <c r="AC188" s="176">
        <v>5300.5299680000007</v>
      </c>
      <c r="AD188" s="176">
        <v>0</v>
      </c>
      <c r="AE188" s="176">
        <v>1091.5906639999994</v>
      </c>
      <c r="AF188" s="176">
        <v>0</v>
      </c>
      <c r="AG188" s="176">
        <v>0</v>
      </c>
    </row>
    <row r="189" spans="1:33" x14ac:dyDescent="0.25">
      <c r="A189">
        <v>24033</v>
      </c>
      <c r="B189">
        <v>5172</v>
      </c>
      <c r="C189" t="s">
        <v>340</v>
      </c>
      <c r="D189" t="s">
        <v>153</v>
      </c>
      <c r="F189" t="s">
        <v>151</v>
      </c>
      <c r="H189" s="176">
        <v>561</v>
      </c>
      <c r="I189" s="176">
        <v>94</v>
      </c>
      <c r="J189" s="176">
        <v>0</v>
      </c>
      <c r="K189" s="176">
        <v>0</v>
      </c>
      <c r="L189" s="176">
        <v>5</v>
      </c>
      <c r="M189" s="176">
        <v>660</v>
      </c>
      <c r="N189" s="176">
        <v>33936</v>
      </c>
      <c r="O189" s="176">
        <v>0</v>
      </c>
      <c r="P189" s="176">
        <v>89019.995111000026</v>
      </c>
      <c r="Q189" s="176"/>
      <c r="R189" s="176">
        <v>0</v>
      </c>
      <c r="S189" s="176">
        <v>2711.7164000000016</v>
      </c>
      <c r="T189" s="176">
        <v>0</v>
      </c>
      <c r="U189" s="176">
        <v>626.03594499999963</v>
      </c>
      <c r="V189" s="176">
        <v>0</v>
      </c>
      <c r="W189" s="176">
        <v>0</v>
      </c>
      <c r="X189" s="176">
        <v>36250</v>
      </c>
      <c r="Y189" s="176">
        <v>0</v>
      </c>
      <c r="Z189" s="176">
        <v>90884.897047999781</v>
      </c>
      <c r="AA189" s="176"/>
      <c r="AB189" s="176">
        <v>0</v>
      </c>
      <c r="AC189" s="176">
        <v>2853.9714109999982</v>
      </c>
      <c r="AD189" s="176">
        <v>0</v>
      </c>
      <c r="AE189" s="176">
        <v>602.02176300000065</v>
      </c>
      <c r="AF189" s="176">
        <v>0</v>
      </c>
      <c r="AG189" s="176">
        <v>0</v>
      </c>
    </row>
    <row r="190" spans="1:33" x14ac:dyDescent="0.25">
      <c r="A190">
        <v>24034</v>
      </c>
      <c r="B190">
        <v>5173</v>
      </c>
      <c r="C190" t="s">
        <v>341</v>
      </c>
      <c r="D190" t="s">
        <v>153</v>
      </c>
      <c r="F190" t="s">
        <v>151</v>
      </c>
      <c r="H190" s="176">
        <v>337</v>
      </c>
      <c r="I190" s="176">
        <v>661</v>
      </c>
      <c r="J190" s="176">
        <v>1428.5</v>
      </c>
      <c r="K190" s="176">
        <v>100</v>
      </c>
      <c r="L190" s="176">
        <v>0</v>
      </c>
      <c r="M190" s="176">
        <v>2526.5</v>
      </c>
      <c r="N190" s="176">
        <v>92539.271998000098</v>
      </c>
      <c r="O190" s="176">
        <v>0</v>
      </c>
      <c r="P190" s="176">
        <v>440408.55779100023</v>
      </c>
      <c r="Q190" s="176"/>
      <c r="R190" s="176">
        <v>0</v>
      </c>
      <c r="S190" s="176">
        <v>13412.953087821465</v>
      </c>
      <c r="T190" s="176">
        <v>0</v>
      </c>
      <c r="U190" s="176">
        <v>707.75306701167938</v>
      </c>
      <c r="V190" s="176">
        <v>0</v>
      </c>
      <c r="W190" s="176">
        <v>0</v>
      </c>
      <c r="X190" s="176">
        <v>67724.466003000038</v>
      </c>
      <c r="Y190" s="176">
        <v>0</v>
      </c>
      <c r="Z190" s="176">
        <v>444673.0975510003</v>
      </c>
      <c r="AA190" s="176"/>
      <c r="AB190" s="176">
        <v>0</v>
      </c>
      <c r="AC190" s="176">
        <v>13885.286073590863</v>
      </c>
      <c r="AD190" s="176">
        <v>0</v>
      </c>
      <c r="AE190" s="176">
        <v>442.57536427272862</v>
      </c>
      <c r="AF190" s="176">
        <v>0</v>
      </c>
      <c r="AG190" s="176">
        <v>0</v>
      </c>
    </row>
    <row r="191" spans="1:33" x14ac:dyDescent="0.25">
      <c r="A191">
        <v>24035</v>
      </c>
      <c r="B191">
        <v>5174</v>
      </c>
      <c r="C191" t="s">
        <v>342</v>
      </c>
      <c r="D191" t="s">
        <v>153</v>
      </c>
      <c r="F191" t="s">
        <v>151</v>
      </c>
      <c r="H191" s="176">
        <v>0</v>
      </c>
      <c r="I191" s="176">
        <v>0</v>
      </c>
      <c r="J191" s="176">
        <v>2109</v>
      </c>
      <c r="K191" s="176">
        <v>742</v>
      </c>
      <c r="L191" s="176">
        <v>12</v>
      </c>
      <c r="M191" s="176">
        <v>2863</v>
      </c>
      <c r="N191" s="176">
        <v>128056.70000500046</v>
      </c>
      <c r="O191" s="176">
        <v>0</v>
      </c>
      <c r="P191" s="176">
        <v>309889.83885100018</v>
      </c>
      <c r="Q191" s="176"/>
      <c r="R191" s="176">
        <v>0</v>
      </c>
      <c r="S191" s="176">
        <v>9459.5349701136074</v>
      </c>
      <c r="T191" s="176">
        <v>0</v>
      </c>
      <c r="U191" s="176">
        <v>359.71554999999353</v>
      </c>
      <c r="V191" s="176">
        <v>0</v>
      </c>
      <c r="W191" s="176">
        <v>0</v>
      </c>
      <c r="X191" s="176">
        <v>123583.09999999963</v>
      </c>
      <c r="Y191" s="176">
        <v>0</v>
      </c>
      <c r="Z191" s="176">
        <v>309045.93207399966</v>
      </c>
      <c r="AA191" s="176"/>
      <c r="AB191" s="176">
        <v>0</v>
      </c>
      <c r="AC191" s="176">
        <v>9717.664671014023</v>
      </c>
      <c r="AD191" s="176">
        <v>0</v>
      </c>
      <c r="AE191" s="176">
        <v>177.65030400000251</v>
      </c>
      <c r="AF191" s="176">
        <v>0</v>
      </c>
      <c r="AG191" s="176">
        <v>0</v>
      </c>
    </row>
    <row r="192" spans="1:33" x14ac:dyDescent="0.25">
      <c r="A192">
        <v>24036</v>
      </c>
      <c r="B192">
        <v>5175</v>
      </c>
      <c r="C192" t="s">
        <v>343</v>
      </c>
      <c r="D192" t="s">
        <v>153</v>
      </c>
      <c r="F192" t="s">
        <v>151</v>
      </c>
      <c r="H192" s="176">
        <v>0</v>
      </c>
      <c r="I192" s="176">
        <v>0</v>
      </c>
      <c r="J192" s="176">
        <v>3461</v>
      </c>
      <c r="K192" s="176">
        <v>1710</v>
      </c>
      <c r="L192" s="176">
        <v>0</v>
      </c>
      <c r="M192" s="176">
        <v>5171</v>
      </c>
      <c r="N192" s="176">
        <v>162064.6000010008</v>
      </c>
      <c r="O192" s="176">
        <v>0</v>
      </c>
      <c r="P192" s="176">
        <v>826937.88090999983</v>
      </c>
      <c r="Q192" s="176"/>
      <c r="R192" s="176">
        <v>0</v>
      </c>
      <c r="S192" s="176">
        <v>25172.324088691828</v>
      </c>
      <c r="T192" s="176">
        <v>0</v>
      </c>
      <c r="U192" s="176">
        <v>886.10140791016966</v>
      </c>
      <c r="V192" s="176">
        <v>0</v>
      </c>
      <c r="W192" s="176">
        <v>0</v>
      </c>
      <c r="X192" s="176">
        <v>166888.69999799971</v>
      </c>
      <c r="Y192" s="176">
        <v>0</v>
      </c>
      <c r="Z192" s="176">
        <v>781542.00957399979</v>
      </c>
      <c r="AA192" s="176"/>
      <c r="AB192" s="176">
        <v>0</v>
      </c>
      <c r="AC192" s="176">
        <v>24624.726729168942</v>
      </c>
      <c r="AD192" s="176">
        <v>0</v>
      </c>
      <c r="AE192" s="176">
        <v>1193.3139670898327</v>
      </c>
      <c r="AF192" s="176">
        <v>0</v>
      </c>
      <c r="AG192" s="176">
        <v>0</v>
      </c>
    </row>
    <row r="193" spans="1:33" x14ac:dyDescent="0.25">
      <c r="A193">
        <v>24038</v>
      </c>
      <c r="B193">
        <v>5177</v>
      </c>
      <c r="C193" t="s">
        <v>344</v>
      </c>
      <c r="D193" t="s">
        <v>153</v>
      </c>
      <c r="F193" t="s">
        <v>151</v>
      </c>
      <c r="H193" s="176">
        <v>0</v>
      </c>
      <c r="I193" s="176">
        <v>0</v>
      </c>
      <c r="J193" s="176">
        <v>2835</v>
      </c>
      <c r="K193" s="176">
        <v>0</v>
      </c>
      <c r="L193" s="176">
        <v>0</v>
      </c>
      <c r="M193" s="176">
        <v>2835</v>
      </c>
      <c r="N193" s="176"/>
      <c r="O193" s="176">
        <v>0</v>
      </c>
      <c r="P193" s="176">
        <v>330796.6464999998</v>
      </c>
      <c r="Q193" s="176"/>
      <c r="R193" s="176">
        <v>0</v>
      </c>
      <c r="S193" s="176">
        <v>10027.389996794518</v>
      </c>
      <c r="T193" s="176">
        <v>0</v>
      </c>
      <c r="U193" s="176">
        <v>810.68342391304395</v>
      </c>
      <c r="V193" s="176">
        <v>0</v>
      </c>
      <c r="W193" s="176">
        <v>0</v>
      </c>
      <c r="X193" s="176"/>
      <c r="Y193" s="176">
        <v>0</v>
      </c>
      <c r="Z193" s="176">
        <v>358286.18792300019</v>
      </c>
      <c r="AA193" s="176"/>
      <c r="AB193" s="176">
        <v>0</v>
      </c>
      <c r="AC193" s="176">
        <v>11310.013175592472</v>
      </c>
      <c r="AD193" s="176">
        <v>0</v>
      </c>
      <c r="AE193" s="176">
        <v>885.43028800000138</v>
      </c>
      <c r="AF193" s="176">
        <v>0</v>
      </c>
      <c r="AG193" s="176">
        <v>0</v>
      </c>
    </row>
    <row r="194" spans="1:33" x14ac:dyDescent="0.25">
      <c r="A194">
        <v>24039</v>
      </c>
      <c r="B194">
        <v>5178</v>
      </c>
      <c r="C194" t="s">
        <v>345</v>
      </c>
      <c r="D194" t="s">
        <v>153</v>
      </c>
      <c r="F194" t="s">
        <v>151</v>
      </c>
      <c r="H194" s="176">
        <v>0</v>
      </c>
      <c r="I194" s="176">
        <v>855</v>
      </c>
      <c r="J194" s="176">
        <v>1726</v>
      </c>
      <c r="K194" s="176">
        <v>977</v>
      </c>
      <c r="L194" s="176">
        <v>0</v>
      </c>
      <c r="M194" s="176">
        <v>3558</v>
      </c>
      <c r="N194" s="176">
        <v>89367</v>
      </c>
      <c r="O194" s="176">
        <v>0</v>
      </c>
      <c r="P194" s="176">
        <v>370661.82245799992</v>
      </c>
      <c r="Q194" s="176"/>
      <c r="R194" s="176">
        <v>0</v>
      </c>
      <c r="S194" s="176">
        <v>11252.284701009483</v>
      </c>
      <c r="T194" s="176">
        <v>0</v>
      </c>
      <c r="U194" s="176">
        <v>417.8510974749729</v>
      </c>
      <c r="V194" s="176">
        <v>0</v>
      </c>
      <c r="W194" s="176">
        <v>0</v>
      </c>
      <c r="X194" s="176">
        <v>88869.000000000116</v>
      </c>
      <c r="Y194" s="176">
        <v>0</v>
      </c>
      <c r="Z194" s="176">
        <v>401067.75625300035</v>
      </c>
      <c r="AA194" s="176"/>
      <c r="AB194" s="176">
        <v>0</v>
      </c>
      <c r="AC194" s="176">
        <v>12718.044698568328</v>
      </c>
      <c r="AD194" s="176">
        <v>0</v>
      </c>
      <c r="AE194" s="176">
        <v>666.51472238492238</v>
      </c>
      <c r="AF194" s="176">
        <v>0</v>
      </c>
      <c r="AG194" s="176">
        <v>0</v>
      </c>
    </row>
    <row r="195" spans="1:33" x14ac:dyDescent="0.25">
      <c r="A195">
        <v>24040</v>
      </c>
      <c r="B195">
        <v>5179</v>
      </c>
      <c r="C195" t="s">
        <v>346</v>
      </c>
      <c r="D195" t="s">
        <v>153</v>
      </c>
      <c r="F195" t="s">
        <v>151</v>
      </c>
      <c r="H195" s="176">
        <v>212</v>
      </c>
      <c r="I195" s="176">
        <v>0</v>
      </c>
      <c r="J195" s="176">
        <v>340.5</v>
      </c>
      <c r="K195" s="176">
        <v>0</v>
      </c>
      <c r="L195" s="176">
        <v>0</v>
      </c>
      <c r="M195" s="176">
        <v>552.5</v>
      </c>
      <c r="N195" s="176">
        <v>8773</v>
      </c>
      <c r="O195" s="176">
        <v>0</v>
      </c>
      <c r="P195" s="176">
        <v>86590.774082000135</v>
      </c>
      <c r="Q195" s="176"/>
      <c r="R195" s="176">
        <v>0</v>
      </c>
      <c r="S195" s="176">
        <v>2624.1675740004121</v>
      </c>
      <c r="T195" s="176">
        <v>0</v>
      </c>
      <c r="U195" s="176">
        <v>125.05782785714382</v>
      </c>
      <c r="V195" s="176">
        <v>0</v>
      </c>
      <c r="W195" s="176">
        <v>0</v>
      </c>
      <c r="X195" s="176">
        <v>12543</v>
      </c>
      <c r="Y195" s="176">
        <v>0</v>
      </c>
      <c r="Z195" s="176">
        <v>86850.227611999959</v>
      </c>
      <c r="AA195" s="176"/>
      <c r="AB195" s="176">
        <v>0</v>
      </c>
      <c r="AC195" s="176">
        <v>2733.0343674260844</v>
      </c>
      <c r="AD195" s="176">
        <v>0</v>
      </c>
      <c r="AE195" s="176">
        <v>112.0493149999993</v>
      </c>
      <c r="AF195" s="176">
        <v>0</v>
      </c>
      <c r="AG195" s="176">
        <v>0</v>
      </c>
    </row>
    <row r="196" spans="1:33" x14ac:dyDescent="0.25">
      <c r="A196">
        <v>24041</v>
      </c>
      <c r="B196">
        <v>5180</v>
      </c>
      <c r="C196" t="s">
        <v>347</v>
      </c>
      <c r="D196" t="s">
        <v>153</v>
      </c>
      <c r="F196" t="s">
        <v>151</v>
      </c>
      <c r="H196" s="176">
        <v>0</v>
      </c>
      <c r="I196" s="176">
        <v>0</v>
      </c>
      <c r="J196" s="176">
        <v>0</v>
      </c>
      <c r="K196" s="176">
        <v>1045</v>
      </c>
      <c r="L196" s="176">
        <v>0</v>
      </c>
      <c r="M196" s="176">
        <v>1045</v>
      </c>
      <c r="N196" s="176">
        <v>138205.52999542182</v>
      </c>
      <c r="O196" s="176">
        <v>0</v>
      </c>
      <c r="P196" s="176">
        <v>121455.65650000004</v>
      </c>
      <c r="Q196" s="176"/>
      <c r="R196" s="176">
        <v>0</v>
      </c>
      <c r="S196" s="176">
        <v>3694.1895536048032</v>
      </c>
      <c r="T196" s="176">
        <v>0</v>
      </c>
      <c r="U196" s="176">
        <v>207.43097299999999</v>
      </c>
      <c r="V196" s="176">
        <v>0</v>
      </c>
      <c r="W196" s="176">
        <v>0</v>
      </c>
      <c r="X196" s="176">
        <v>141625.00000457827</v>
      </c>
      <c r="Y196" s="176">
        <v>0</v>
      </c>
      <c r="Z196" s="176">
        <v>142051.68436999992</v>
      </c>
      <c r="AA196" s="176"/>
      <c r="AB196" s="176">
        <v>0</v>
      </c>
      <c r="AC196" s="176">
        <v>4452.0619599391648</v>
      </c>
      <c r="AD196" s="176">
        <v>0</v>
      </c>
      <c r="AE196" s="176">
        <v>276.8566380000002</v>
      </c>
      <c r="AF196" s="176">
        <v>0</v>
      </c>
      <c r="AG196" s="176">
        <v>0</v>
      </c>
    </row>
    <row r="197" spans="1:33" x14ac:dyDescent="0.25">
      <c r="A197">
        <v>24042</v>
      </c>
      <c r="B197">
        <v>5181</v>
      </c>
      <c r="C197" t="s">
        <v>348</v>
      </c>
      <c r="D197" t="s">
        <v>153</v>
      </c>
      <c r="F197" t="s">
        <v>151</v>
      </c>
      <c r="H197" s="176">
        <v>0</v>
      </c>
      <c r="I197" s="176">
        <v>0</v>
      </c>
      <c r="J197" s="176">
        <v>1888</v>
      </c>
      <c r="K197" s="176">
        <v>0</v>
      </c>
      <c r="L197" s="176">
        <v>0</v>
      </c>
      <c r="M197" s="176">
        <v>1888</v>
      </c>
      <c r="N197" s="176">
        <v>63968.199998999946</v>
      </c>
      <c r="O197" s="176">
        <v>0</v>
      </c>
      <c r="P197" s="176">
        <v>225734.24930000026</v>
      </c>
      <c r="Q197" s="176"/>
      <c r="R197" s="176">
        <v>0</v>
      </c>
      <c r="S197" s="176">
        <v>6914.1944324574652</v>
      </c>
      <c r="T197" s="176">
        <v>0</v>
      </c>
      <c r="U197" s="176">
        <v>387.97833786889532</v>
      </c>
      <c r="V197" s="176">
        <v>0</v>
      </c>
      <c r="W197" s="176">
        <v>0</v>
      </c>
      <c r="X197" s="176">
        <v>84306.999999000225</v>
      </c>
      <c r="Y197" s="176">
        <v>0</v>
      </c>
      <c r="Z197" s="176">
        <v>205110.94771499978</v>
      </c>
      <c r="AA197" s="176"/>
      <c r="AB197" s="176">
        <v>0</v>
      </c>
      <c r="AC197" s="176">
        <v>6468.7123804435505</v>
      </c>
      <c r="AD197" s="176">
        <v>0</v>
      </c>
      <c r="AE197" s="176">
        <v>490.34317044984346</v>
      </c>
      <c r="AF197" s="176">
        <v>0</v>
      </c>
      <c r="AG197" s="176">
        <v>0</v>
      </c>
    </row>
    <row r="198" spans="1:33" x14ac:dyDescent="0.25">
      <c r="A198">
        <v>24043</v>
      </c>
      <c r="B198">
        <v>5182</v>
      </c>
      <c r="C198" t="s">
        <v>349</v>
      </c>
      <c r="D198" t="s">
        <v>153</v>
      </c>
      <c r="F198" t="s">
        <v>151</v>
      </c>
      <c r="H198" s="176">
        <v>0</v>
      </c>
      <c r="I198" s="176">
        <v>1375</v>
      </c>
      <c r="J198" s="176">
        <v>2483</v>
      </c>
      <c r="K198" s="176">
        <v>100</v>
      </c>
      <c r="L198" s="176">
        <v>0</v>
      </c>
      <c r="M198" s="176">
        <v>3958</v>
      </c>
      <c r="N198" s="176">
        <v>275920.80000600033</v>
      </c>
      <c r="O198" s="176">
        <v>0</v>
      </c>
      <c r="P198" s="176">
        <v>661550.81242999993</v>
      </c>
      <c r="Q198" s="176"/>
      <c r="R198" s="176">
        <v>0</v>
      </c>
      <c r="S198" s="176">
        <v>20077.146062429318</v>
      </c>
      <c r="T198" s="176">
        <v>0</v>
      </c>
      <c r="U198" s="176">
        <v>2879.9607518251978</v>
      </c>
      <c r="V198" s="176">
        <v>0</v>
      </c>
      <c r="W198" s="176">
        <v>0</v>
      </c>
      <c r="X198" s="176">
        <v>263505.69999599922</v>
      </c>
      <c r="Y198" s="176">
        <v>0</v>
      </c>
      <c r="Z198" s="176">
        <v>684888.77704000007</v>
      </c>
      <c r="AA198" s="176"/>
      <c r="AB198" s="176">
        <v>0</v>
      </c>
      <c r="AC198" s="176">
        <v>21664.797134431115</v>
      </c>
      <c r="AD198" s="176">
        <v>0</v>
      </c>
      <c r="AE198" s="176">
        <v>1123.6546328890872</v>
      </c>
      <c r="AF198" s="176">
        <v>0</v>
      </c>
      <c r="AG198" s="176">
        <v>0</v>
      </c>
    </row>
    <row r="199" spans="1:33" x14ac:dyDescent="0.25">
      <c r="A199">
        <v>24044</v>
      </c>
      <c r="B199">
        <v>5183</v>
      </c>
      <c r="C199" t="s">
        <v>350</v>
      </c>
      <c r="D199" t="s">
        <v>153</v>
      </c>
      <c r="F199" t="s">
        <v>151</v>
      </c>
      <c r="H199" s="176">
        <v>990</v>
      </c>
      <c r="I199" s="176">
        <v>595</v>
      </c>
      <c r="J199" s="176">
        <v>3513</v>
      </c>
      <c r="K199" s="176">
        <v>0</v>
      </c>
      <c r="L199" s="176">
        <v>5</v>
      </c>
      <c r="M199" s="176">
        <v>5103</v>
      </c>
      <c r="N199" s="176">
        <v>87629</v>
      </c>
      <c r="O199" s="176">
        <v>0</v>
      </c>
      <c r="P199" s="176">
        <v>626908.96927000023</v>
      </c>
      <c r="Q199" s="176"/>
      <c r="R199" s="176">
        <v>0</v>
      </c>
      <c r="S199" s="176">
        <v>19147.562087009297</v>
      </c>
      <c r="T199" s="176">
        <v>0</v>
      </c>
      <c r="U199" s="176">
        <v>508.46195766666824</v>
      </c>
      <c r="V199" s="176">
        <v>0</v>
      </c>
      <c r="W199" s="176">
        <v>0</v>
      </c>
      <c r="X199" s="176">
        <v>91008</v>
      </c>
      <c r="Y199" s="176">
        <v>0</v>
      </c>
      <c r="Z199" s="176">
        <v>656266.61389599927</v>
      </c>
      <c r="AA199" s="176"/>
      <c r="AB199" s="176">
        <v>0</v>
      </c>
      <c r="AC199" s="176">
        <v>20677.231706387673</v>
      </c>
      <c r="AD199" s="176">
        <v>0</v>
      </c>
      <c r="AE199" s="176">
        <v>1712.8967089999987</v>
      </c>
      <c r="AF199" s="176">
        <v>0</v>
      </c>
      <c r="AG199" s="176">
        <v>0</v>
      </c>
    </row>
    <row r="200" spans="1:33" x14ac:dyDescent="0.25">
      <c r="A200">
        <v>24045</v>
      </c>
      <c r="B200">
        <v>5184</v>
      </c>
      <c r="C200" t="s">
        <v>351</v>
      </c>
      <c r="D200" t="s">
        <v>153</v>
      </c>
      <c r="F200" t="s">
        <v>151</v>
      </c>
      <c r="H200" s="176">
        <v>578</v>
      </c>
      <c r="I200" s="176">
        <v>50</v>
      </c>
      <c r="J200" s="176">
        <v>0</v>
      </c>
      <c r="K200" s="176">
        <v>50</v>
      </c>
      <c r="L200" s="176">
        <v>0</v>
      </c>
      <c r="M200" s="176">
        <v>678</v>
      </c>
      <c r="N200" s="176">
        <v>11011</v>
      </c>
      <c r="O200" s="176">
        <v>0</v>
      </c>
      <c r="P200" s="176">
        <v>154911.05935900006</v>
      </c>
      <c r="Q200" s="176"/>
      <c r="R200" s="176">
        <v>0</v>
      </c>
      <c r="S200" s="176">
        <v>4699.4139330011667</v>
      </c>
      <c r="T200" s="176">
        <v>0</v>
      </c>
      <c r="U200" s="176">
        <v>822.55936099999963</v>
      </c>
      <c r="V200" s="176">
        <v>0</v>
      </c>
      <c r="W200" s="176">
        <v>0</v>
      </c>
      <c r="X200" s="176">
        <v>12249</v>
      </c>
      <c r="Y200" s="176">
        <v>0</v>
      </c>
      <c r="Z200" s="176">
        <v>154982.83213800006</v>
      </c>
      <c r="AA200" s="176"/>
      <c r="AB200" s="176">
        <v>0</v>
      </c>
      <c r="AC200" s="176">
        <v>4871.5957217732166</v>
      </c>
      <c r="AD200" s="176">
        <v>0</v>
      </c>
      <c r="AE200" s="176">
        <v>973.34375000000182</v>
      </c>
      <c r="AF200" s="176">
        <v>0</v>
      </c>
      <c r="AG200" s="176">
        <v>0</v>
      </c>
    </row>
    <row r="201" spans="1:33" x14ac:dyDescent="0.25">
      <c r="A201">
        <v>24046</v>
      </c>
      <c r="B201">
        <v>5185</v>
      </c>
      <c r="C201" t="s">
        <v>352</v>
      </c>
      <c r="D201" t="s">
        <v>153</v>
      </c>
      <c r="F201" t="s">
        <v>151</v>
      </c>
      <c r="H201" s="176">
        <v>1528.94</v>
      </c>
      <c r="I201" s="176">
        <v>1445.19</v>
      </c>
      <c r="J201" s="176">
        <v>168.17000000000002</v>
      </c>
      <c r="K201" s="176">
        <v>0</v>
      </c>
      <c r="L201" s="176">
        <v>134</v>
      </c>
      <c r="M201" s="176">
        <v>3276.3</v>
      </c>
      <c r="N201" s="176">
        <v>41594.991994999815</v>
      </c>
      <c r="O201" s="176">
        <v>0</v>
      </c>
      <c r="P201" s="176">
        <v>205134.28057900071</v>
      </c>
      <c r="Q201" s="176"/>
      <c r="R201" s="176">
        <v>0</v>
      </c>
      <c r="S201" s="176">
        <v>6203.5128849803978</v>
      </c>
      <c r="T201" s="176">
        <v>0</v>
      </c>
      <c r="U201" s="176">
        <v>2779.2285714285699</v>
      </c>
      <c r="V201" s="176">
        <v>0</v>
      </c>
      <c r="W201" s="176">
        <v>0</v>
      </c>
      <c r="X201" s="176">
        <v>43464.307999000186</v>
      </c>
      <c r="Y201" s="176">
        <v>0</v>
      </c>
      <c r="Z201" s="176">
        <v>205145.12522599939</v>
      </c>
      <c r="AA201" s="176"/>
      <c r="AB201" s="176">
        <v>0</v>
      </c>
      <c r="AC201" s="176">
        <v>6395.6206196031399</v>
      </c>
      <c r="AD201" s="176">
        <v>0</v>
      </c>
      <c r="AE201" s="176">
        <v>2930.9896095714266</v>
      </c>
      <c r="AF201" s="176">
        <v>0</v>
      </c>
      <c r="AG201" s="176">
        <v>0</v>
      </c>
    </row>
    <row r="202" spans="1:33" x14ac:dyDescent="0.25">
      <c r="A202">
        <v>24047</v>
      </c>
      <c r="B202">
        <v>5186</v>
      </c>
      <c r="C202" t="s">
        <v>353</v>
      </c>
      <c r="D202" t="s">
        <v>153</v>
      </c>
      <c r="F202" t="s">
        <v>151</v>
      </c>
      <c r="H202" s="176">
        <v>667</v>
      </c>
      <c r="I202" s="176">
        <v>0</v>
      </c>
      <c r="J202" s="176">
        <v>1520</v>
      </c>
      <c r="K202" s="176">
        <v>23</v>
      </c>
      <c r="L202" s="176">
        <v>10</v>
      </c>
      <c r="M202" s="176">
        <v>2220</v>
      </c>
      <c r="N202" s="176">
        <v>64784.075995000079</v>
      </c>
      <c r="O202" s="176">
        <v>0</v>
      </c>
      <c r="P202" s="176">
        <v>224641.1394890002</v>
      </c>
      <c r="Q202" s="176"/>
      <c r="R202" s="176">
        <v>0</v>
      </c>
      <c r="S202" s="176">
        <v>6828.3080520001549</v>
      </c>
      <c r="T202" s="176">
        <v>0</v>
      </c>
      <c r="U202" s="176">
        <v>929.03913866666517</v>
      </c>
      <c r="V202" s="176">
        <v>0</v>
      </c>
      <c r="W202" s="176">
        <v>0</v>
      </c>
      <c r="X202" s="176">
        <v>62787.815999999875</v>
      </c>
      <c r="Y202" s="176">
        <v>0</v>
      </c>
      <c r="Z202" s="176">
        <v>232187.28742399998</v>
      </c>
      <c r="AA202" s="176"/>
      <c r="AB202" s="176">
        <v>0</v>
      </c>
      <c r="AC202" s="176">
        <v>7315.627862626804</v>
      </c>
      <c r="AD202" s="176">
        <v>0</v>
      </c>
      <c r="AE202" s="176">
        <v>686.62752800000089</v>
      </c>
      <c r="AF202" s="176">
        <v>0</v>
      </c>
      <c r="AG202" s="176">
        <v>0</v>
      </c>
    </row>
    <row r="203" spans="1:33" x14ac:dyDescent="0.25">
      <c r="A203">
        <v>24048</v>
      </c>
      <c r="B203">
        <v>5187</v>
      </c>
      <c r="C203" t="s">
        <v>354</v>
      </c>
      <c r="D203" t="s">
        <v>153</v>
      </c>
      <c r="F203" t="s">
        <v>151</v>
      </c>
      <c r="H203" s="176">
        <v>0</v>
      </c>
      <c r="I203" s="176">
        <v>175</v>
      </c>
      <c r="J203" s="176">
        <v>6261</v>
      </c>
      <c r="K203" s="176">
        <v>1541</v>
      </c>
      <c r="L203" s="176">
        <v>18</v>
      </c>
      <c r="M203" s="176">
        <v>7995</v>
      </c>
      <c r="N203" s="176">
        <v>803508</v>
      </c>
      <c r="O203" s="176">
        <v>0</v>
      </c>
      <c r="P203" s="176">
        <v>679085.99372199923</v>
      </c>
      <c r="Q203" s="176"/>
      <c r="R203" s="176">
        <v>0</v>
      </c>
      <c r="S203" s="176">
        <v>20673.523924085228</v>
      </c>
      <c r="T203" s="176">
        <v>0</v>
      </c>
      <c r="U203" s="176">
        <v>0</v>
      </c>
      <c r="V203" s="176">
        <v>0</v>
      </c>
      <c r="W203" s="176">
        <v>0</v>
      </c>
      <c r="X203" s="176">
        <v>759657</v>
      </c>
      <c r="Y203" s="176">
        <v>0</v>
      </c>
      <c r="Z203" s="176">
        <v>677393.42331900075</v>
      </c>
      <c r="AA203" s="176"/>
      <c r="AB203" s="176">
        <v>0</v>
      </c>
      <c r="AC203" s="176">
        <v>21356.157340448422</v>
      </c>
      <c r="AD203" s="176">
        <v>0</v>
      </c>
      <c r="AE203" s="176">
        <v>0</v>
      </c>
      <c r="AF203" s="176">
        <v>0</v>
      </c>
      <c r="AG203" s="176">
        <v>0</v>
      </c>
    </row>
    <row r="204" spans="1:33" x14ac:dyDescent="0.25">
      <c r="A204">
        <v>24049</v>
      </c>
      <c r="B204">
        <v>5188</v>
      </c>
      <c r="C204" t="s">
        <v>355</v>
      </c>
      <c r="D204" t="s">
        <v>153</v>
      </c>
      <c r="F204" t="s">
        <v>151</v>
      </c>
      <c r="H204" s="176">
        <v>910</v>
      </c>
      <c r="I204" s="176">
        <v>3632</v>
      </c>
      <c r="J204" s="176">
        <v>1559</v>
      </c>
      <c r="K204" s="176">
        <v>20</v>
      </c>
      <c r="L204" s="176">
        <v>74</v>
      </c>
      <c r="M204" s="176">
        <v>6195</v>
      </c>
      <c r="N204" s="176">
        <v>364958.90597999911</v>
      </c>
      <c r="O204" s="176">
        <v>0</v>
      </c>
      <c r="P204" s="176">
        <v>687875.14281700039</v>
      </c>
      <c r="Q204" s="176"/>
      <c r="R204" s="176">
        <v>0</v>
      </c>
      <c r="S204" s="176">
        <v>21149.922276756675</v>
      </c>
      <c r="T204" s="176">
        <v>0</v>
      </c>
      <c r="U204" s="176">
        <v>0</v>
      </c>
      <c r="V204" s="176">
        <v>0</v>
      </c>
      <c r="W204" s="176">
        <v>0</v>
      </c>
      <c r="X204" s="176">
        <v>341242.49800000084</v>
      </c>
      <c r="Y204" s="176">
        <v>0</v>
      </c>
      <c r="Z204" s="176">
        <v>534205.11512399931</v>
      </c>
      <c r="AA204" s="176"/>
      <c r="AB204" s="176">
        <v>0</v>
      </c>
      <c r="AC204" s="176">
        <v>16713.14963861966</v>
      </c>
      <c r="AD204" s="176">
        <v>0</v>
      </c>
      <c r="AE204" s="176">
        <v>0</v>
      </c>
      <c r="AF204" s="176">
        <v>0</v>
      </c>
      <c r="AG204" s="176">
        <v>0</v>
      </c>
    </row>
    <row r="205" spans="1:33" x14ac:dyDescent="0.25">
      <c r="A205">
        <v>24074</v>
      </c>
      <c r="B205">
        <v>5190</v>
      </c>
      <c r="C205" t="s">
        <v>356</v>
      </c>
      <c r="D205" t="s">
        <v>153</v>
      </c>
      <c r="F205" t="s">
        <v>151</v>
      </c>
      <c r="H205" s="176">
        <v>1431</v>
      </c>
      <c r="I205" s="176">
        <v>0</v>
      </c>
      <c r="J205" s="176">
        <v>208</v>
      </c>
      <c r="K205" s="176">
        <v>0</v>
      </c>
      <c r="L205" s="176">
        <v>0</v>
      </c>
      <c r="M205" s="176">
        <v>1639</v>
      </c>
      <c r="N205" s="176">
        <v>81410.887998763705</v>
      </c>
      <c r="O205" s="176">
        <v>0</v>
      </c>
      <c r="P205" s="176">
        <v>259107.32943299972</v>
      </c>
      <c r="Q205" s="176"/>
      <c r="R205" s="176">
        <v>0</v>
      </c>
      <c r="S205" s="176">
        <v>7755.1176326726354</v>
      </c>
      <c r="T205" s="176">
        <v>0</v>
      </c>
      <c r="U205" s="176">
        <v>2136.4571428571398</v>
      </c>
      <c r="V205" s="176">
        <v>0</v>
      </c>
      <c r="W205" s="176">
        <v>0</v>
      </c>
      <c r="X205" s="176">
        <v>82137.595997236553</v>
      </c>
      <c r="Y205" s="176">
        <v>0</v>
      </c>
      <c r="Z205" s="176">
        <v>258724.38710500021</v>
      </c>
      <c r="AA205" s="176"/>
      <c r="AB205" s="176">
        <v>0</v>
      </c>
      <c r="AC205" s="176">
        <v>8109.5857881886395</v>
      </c>
      <c r="AD205" s="176">
        <v>0</v>
      </c>
      <c r="AE205" s="176">
        <v>1645.8857142857159</v>
      </c>
      <c r="AF205" s="176">
        <v>0</v>
      </c>
      <c r="AG205" s="176">
        <v>0</v>
      </c>
    </row>
    <row r="206" spans="1:33" x14ac:dyDescent="0.25">
      <c r="A206">
        <v>24077</v>
      </c>
      <c r="B206">
        <v>5191</v>
      </c>
      <c r="C206" t="s">
        <v>357</v>
      </c>
      <c r="D206" t="s">
        <v>153</v>
      </c>
      <c r="F206" t="s">
        <v>151</v>
      </c>
      <c r="H206" s="176">
        <v>1450</v>
      </c>
      <c r="I206" s="176">
        <v>985</v>
      </c>
      <c r="J206" s="176">
        <v>1622</v>
      </c>
      <c r="K206" s="176">
        <v>0</v>
      </c>
      <c r="L206" s="176">
        <v>1959</v>
      </c>
      <c r="M206" s="176">
        <v>6016</v>
      </c>
      <c r="N206" s="176">
        <v>127072.19998626714</v>
      </c>
      <c r="O206" s="176">
        <v>0</v>
      </c>
      <c r="P206" s="176">
        <v>717052.86305999942</v>
      </c>
      <c r="Q206" s="176"/>
      <c r="R206" s="176">
        <v>0</v>
      </c>
      <c r="S206" s="176">
        <v>21520.405590611761</v>
      </c>
      <c r="T206" s="176">
        <v>0</v>
      </c>
      <c r="U206" s="176">
        <v>0</v>
      </c>
      <c r="V206" s="176">
        <v>0</v>
      </c>
      <c r="W206" s="176">
        <v>0</v>
      </c>
      <c r="X206" s="176">
        <v>126996.00000173273</v>
      </c>
      <c r="Y206" s="176">
        <v>0</v>
      </c>
      <c r="Z206" s="176">
        <v>733554.95557100046</v>
      </c>
      <c r="AA206" s="176"/>
      <c r="AB206" s="176">
        <v>0</v>
      </c>
      <c r="AC206" s="176">
        <v>23159.604188595968</v>
      </c>
      <c r="AD206" s="176">
        <v>0</v>
      </c>
      <c r="AE206" s="176">
        <v>0</v>
      </c>
      <c r="AF206" s="176">
        <v>0</v>
      </c>
      <c r="AG206" s="176">
        <v>0</v>
      </c>
    </row>
    <row r="207" spans="1:33" x14ac:dyDescent="0.25">
      <c r="A207">
        <v>24162</v>
      </c>
      <c r="B207">
        <v>5192</v>
      </c>
      <c r="C207" t="s">
        <v>358</v>
      </c>
      <c r="D207" t="s">
        <v>153</v>
      </c>
      <c r="F207" t="s">
        <v>151</v>
      </c>
      <c r="H207" s="176">
        <v>0</v>
      </c>
      <c r="I207" s="176">
        <v>0</v>
      </c>
      <c r="J207" s="176">
        <v>2803</v>
      </c>
      <c r="K207" s="176">
        <v>259.60000000000002</v>
      </c>
      <c r="L207" s="176">
        <v>0</v>
      </c>
      <c r="M207" s="176">
        <v>3062.6</v>
      </c>
      <c r="N207" s="176">
        <v>93801.900004910771</v>
      </c>
      <c r="O207" s="176">
        <v>0</v>
      </c>
      <c r="P207" s="176">
        <v>300615.16109999991</v>
      </c>
      <c r="Q207" s="176"/>
      <c r="R207" s="176">
        <v>0</v>
      </c>
      <c r="S207" s="176">
        <v>9190.4392250141136</v>
      </c>
      <c r="T207" s="176">
        <v>0</v>
      </c>
      <c r="U207" s="176">
        <v>384.24888499999997</v>
      </c>
      <c r="V207" s="176">
        <v>0</v>
      </c>
      <c r="W207" s="176">
        <v>0</v>
      </c>
      <c r="X207" s="176">
        <v>96251.899998089182</v>
      </c>
      <c r="Y207" s="176">
        <v>0</v>
      </c>
      <c r="Z207" s="176">
        <v>298381.58539999998</v>
      </c>
      <c r="AA207" s="176"/>
      <c r="AB207" s="176">
        <v>0</v>
      </c>
      <c r="AC207" s="176">
        <v>9329.8715514130054</v>
      </c>
      <c r="AD207" s="176">
        <v>0</v>
      </c>
      <c r="AE207" s="176">
        <v>503</v>
      </c>
      <c r="AF207" s="176">
        <v>0</v>
      </c>
      <c r="AG207" s="176">
        <v>0</v>
      </c>
    </row>
    <row r="208" spans="1:33" x14ac:dyDescent="0.25">
      <c r="A208">
        <v>24163</v>
      </c>
      <c r="B208">
        <v>5193</v>
      </c>
      <c r="C208" t="s">
        <v>359</v>
      </c>
      <c r="D208" t="s">
        <v>153</v>
      </c>
      <c r="F208" t="s">
        <v>151</v>
      </c>
      <c r="H208" s="176">
        <v>2716.5</v>
      </c>
      <c r="I208" s="176">
        <v>0</v>
      </c>
      <c r="J208" s="176">
        <v>1300</v>
      </c>
      <c r="K208" s="176">
        <v>10</v>
      </c>
      <c r="L208" s="176">
        <v>1325</v>
      </c>
      <c r="M208" s="176">
        <v>5351.5</v>
      </c>
      <c r="N208" s="176">
        <v>204942.09997529926</v>
      </c>
      <c r="O208" s="176">
        <v>0</v>
      </c>
      <c r="P208" s="176">
        <v>690890.31989599951</v>
      </c>
      <c r="Q208" s="176"/>
      <c r="R208" s="176">
        <v>0</v>
      </c>
      <c r="S208" s="176">
        <v>20702.832460600002</v>
      </c>
      <c r="T208" s="176">
        <v>0</v>
      </c>
      <c r="U208" s="176">
        <v>4023.0940799999998</v>
      </c>
      <c r="V208" s="176">
        <v>0</v>
      </c>
      <c r="W208" s="176">
        <v>0</v>
      </c>
      <c r="X208" s="176">
        <v>197773.19998270134</v>
      </c>
      <c r="Y208" s="176">
        <v>0</v>
      </c>
      <c r="Z208" s="176">
        <v>686756.57690200023</v>
      </c>
      <c r="AA208" s="176"/>
      <c r="AB208" s="176">
        <v>0</v>
      </c>
      <c r="AC208" s="176">
        <v>21269.814913951097</v>
      </c>
      <c r="AD208" s="176">
        <v>0</v>
      </c>
      <c r="AE208" s="176">
        <v>3862.6953199999998</v>
      </c>
      <c r="AF208" s="176">
        <v>0</v>
      </c>
      <c r="AG208" s="176">
        <v>0</v>
      </c>
    </row>
    <row r="209" spans="1:33" x14ac:dyDescent="0.25">
      <c r="A209">
        <v>24164</v>
      </c>
      <c r="B209">
        <v>5194</v>
      </c>
      <c r="C209" t="s">
        <v>360</v>
      </c>
      <c r="D209" t="s">
        <v>153</v>
      </c>
      <c r="F209" t="s">
        <v>151</v>
      </c>
      <c r="H209" s="176">
        <v>0</v>
      </c>
      <c r="I209" s="176">
        <v>879</v>
      </c>
      <c r="J209" s="176">
        <v>1424</v>
      </c>
      <c r="K209" s="176">
        <v>0</v>
      </c>
      <c r="L209" s="176">
        <v>347</v>
      </c>
      <c r="M209" s="176">
        <v>2650</v>
      </c>
      <c r="N209" s="176">
        <v>341873.40798992326</v>
      </c>
      <c r="O209" s="176">
        <v>0</v>
      </c>
      <c r="P209" s="176">
        <v>272168.36814429553</v>
      </c>
      <c r="Q209" s="176"/>
      <c r="R209" s="176">
        <v>0</v>
      </c>
      <c r="S209" s="176">
        <v>5157.3011548471804</v>
      </c>
      <c r="T209" s="176">
        <v>0</v>
      </c>
      <c r="U209" s="176">
        <v>1909.1062000000002</v>
      </c>
      <c r="V209" s="176">
        <v>0</v>
      </c>
      <c r="W209" s="176">
        <v>0</v>
      </c>
      <c r="X209" s="176">
        <v>322106.78000018379</v>
      </c>
      <c r="Y209" s="176">
        <v>0</v>
      </c>
      <c r="Z209" s="176">
        <v>138202.79325557748</v>
      </c>
      <c r="AA209" s="176"/>
      <c r="AB209" s="176">
        <v>0</v>
      </c>
      <c r="AC209" s="176">
        <v>3890.6777758671114</v>
      </c>
      <c r="AD209" s="176">
        <v>0</v>
      </c>
      <c r="AE209" s="176">
        <v>900.5604400000002</v>
      </c>
      <c r="AF209" s="176">
        <v>0</v>
      </c>
      <c r="AG209" s="176">
        <v>0</v>
      </c>
    </row>
    <row r="210" spans="1:33" x14ac:dyDescent="0.25">
      <c r="A210">
        <v>80090</v>
      </c>
      <c r="B210">
        <v>5196</v>
      </c>
      <c r="C210" t="s">
        <v>361</v>
      </c>
      <c r="D210" t="s">
        <v>153</v>
      </c>
      <c r="F210" t="s">
        <v>151</v>
      </c>
      <c r="H210" s="176">
        <v>138</v>
      </c>
      <c r="I210" s="176">
        <v>132</v>
      </c>
      <c r="J210" s="176">
        <v>0</v>
      </c>
      <c r="K210" s="176">
        <v>1276</v>
      </c>
      <c r="L210" s="176">
        <v>2629</v>
      </c>
      <c r="M210" s="176">
        <v>4175</v>
      </c>
      <c r="N210" s="176">
        <v>147326.70000000004</v>
      </c>
      <c r="O210" s="176">
        <v>0</v>
      </c>
      <c r="P210" s="176">
        <v>320113.33366399998</v>
      </c>
      <c r="Q210" s="176"/>
      <c r="R210" s="176">
        <v>0</v>
      </c>
      <c r="S210" s="176">
        <v>0.44200000000000006</v>
      </c>
      <c r="T210" s="176">
        <v>0</v>
      </c>
      <c r="U210" s="176">
        <v>0</v>
      </c>
      <c r="V210" s="176">
        <v>0</v>
      </c>
      <c r="W210" s="176">
        <v>0</v>
      </c>
      <c r="X210" s="176">
        <v>145680.70000000001</v>
      </c>
      <c r="Y210" s="176">
        <v>0</v>
      </c>
      <c r="Z210" s="176">
        <v>362615.55318100005</v>
      </c>
      <c r="AA210" s="176"/>
      <c r="AB210" s="176">
        <v>0</v>
      </c>
      <c r="AC210" s="176">
        <v>0.43702099999999988</v>
      </c>
      <c r="AD210" s="176">
        <v>0</v>
      </c>
      <c r="AE210" s="176">
        <v>0</v>
      </c>
      <c r="AF210" s="176">
        <v>0</v>
      </c>
      <c r="AG210" s="176">
        <v>0</v>
      </c>
    </row>
    <row r="211" spans="1:33" x14ac:dyDescent="0.25">
      <c r="A211">
        <v>80091</v>
      </c>
      <c r="B211">
        <v>5198</v>
      </c>
      <c r="C211" t="s">
        <v>362</v>
      </c>
      <c r="D211" t="s">
        <v>153</v>
      </c>
      <c r="F211" t="s">
        <v>151</v>
      </c>
      <c r="H211" s="176">
        <v>0</v>
      </c>
      <c r="I211" s="176">
        <v>1650</v>
      </c>
      <c r="J211" s="176">
        <v>1593</v>
      </c>
      <c r="K211" s="176">
        <v>4584</v>
      </c>
      <c r="L211" s="176">
        <v>0</v>
      </c>
      <c r="M211" s="176">
        <v>7827</v>
      </c>
      <c r="N211" s="176">
        <v>426661.7</v>
      </c>
      <c r="O211" s="176">
        <v>0</v>
      </c>
      <c r="P211" s="176">
        <v>544659.49389999965</v>
      </c>
      <c r="Q211" s="176"/>
      <c r="R211" s="176">
        <v>0</v>
      </c>
      <c r="S211" s="176"/>
      <c r="T211" s="176">
        <v>0</v>
      </c>
      <c r="U211" s="176">
        <v>0</v>
      </c>
      <c r="V211" s="176">
        <v>0</v>
      </c>
      <c r="W211" s="176">
        <v>0</v>
      </c>
      <c r="X211" s="176">
        <v>418373.60000000003</v>
      </c>
      <c r="Y211" s="176">
        <v>0</v>
      </c>
      <c r="Z211" s="176">
        <v>538097.84766300023</v>
      </c>
      <c r="AA211" s="176"/>
      <c r="AB211" s="176">
        <v>0</v>
      </c>
      <c r="AC211" s="176"/>
      <c r="AD211" s="176">
        <v>0</v>
      </c>
      <c r="AE211" s="176">
        <v>1015.946234</v>
      </c>
      <c r="AF211" s="176">
        <v>0</v>
      </c>
      <c r="AG211" s="176">
        <v>0</v>
      </c>
    </row>
    <row r="212" spans="1:33" x14ac:dyDescent="0.25">
      <c r="A212">
        <v>90540</v>
      </c>
      <c r="B212">
        <v>5201</v>
      </c>
      <c r="C212" t="s">
        <v>363</v>
      </c>
      <c r="D212" t="s">
        <v>153</v>
      </c>
      <c r="F212" t="s">
        <v>199</v>
      </c>
      <c r="H212" s="176">
        <v>985</v>
      </c>
      <c r="I212" s="176">
        <v>177</v>
      </c>
      <c r="J212" s="176">
        <v>113</v>
      </c>
      <c r="K212" s="176">
        <v>0</v>
      </c>
      <c r="L212" s="176">
        <v>1100</v>
      </c>
      <c r="M212" s="176">
        <v>2375</v>
      </c>
      <c r="N212" s="176">
        <v>18985.45</v>
      </c>
      <c r="O212" s="176">
        <v>0</v>
      </c>
      <c r="P212" s="176">
        <v>501821.17709999997</v>
      </c>
      <c r="Q212" s="176"/>
      <c r="R212" s="176">
        <v>0</v>
      </c>
      <c r="S212" s="176">
        <v>5.6955999999999993E-2</v>
      </c>
      <c r="T212" s="176">
        <v>0</v>
      </c>
      <c r="U212" s="176">
        <v>0</v>
      </c>
      <c r="V212" s="176">
        <v>0</v>
      </c>
      <c r="W212" s="176">
        <v>0</v>
      </c>
      <c r="X212" s="176">
        <v>16977.149999999998</v>
      </c>
      <c r="Y212" s="176">
        <v>0</v>
      </c>
      <c r="Z212" s="176">
        <v>476909.99035700003</v>
      </c>
      <c r="AA212" s="176"/>
      <c r="AB212" s="176">
        <v>0</v>
      </c>
      <c r="AC212" s="176">
        <v>5.0795000000000007E-2</v>
      </c>
      <c r="AD212" s="176">
        <v>0</v>
      </c>
      <c r="AE212" s="176">
        <v>1006.6253100000001</v>
      </c>
      <c r="AF212" s="176">
        <v>0</v>
      </c>
      <c r="AG212" s="176">
        <v>0</v>
      </c>
    </row>
    <row r="213" spans="1:33" x14ac:dyDescent="0.25">
      <c r="A213">
        <v>23964</v>
      </c>
      <c r="B213">
        <v>5302</v>
      </c>
      <c r="C213" t="s">
        <v>364</v>
      </c>
      <c r="D213" t="s">
        <v>153</v>
      </c>
      <c r="F213" t="s">
        <v>151</v>
      </c>
      <c r="H213" s="176">
        <v>0</v>
      </c>
      <c r="I213" s="176">
        <v>1419</v>
      </c>
      <c r="J213" s="176">
        <v>2240</v>
      </c>
      <c r="K213" s="176">
        <v>0</v>
      </c>
      <c r="L213" s="176">
        <v>479</v>
      </c>
      <c r="M213" s="176">
        <v>4138</v>
      </c>
      <c r="N213" s="176">
        <v>386146.93997592351</v>
      </c>
      <c r="O213" s="176">
        <v>0</v>
      </c>
      <c r="P213" s="176">
        <v>408936.62440399919</v>
      </c>
      <c r="Q213" s="176"/>
      <c r="R213" s="176">
        <v>0</v>
      </c>
      <c r="S213" s="176">
        <v>12823.834736857456</v>
      </c>
      <c r="T213" s="176">
        <v>0</v>
      </c>
      <c r="U213" s="176">
        <v>1750.359375</v>
      </c>
      <c r="V213" s="176">
        <v>0</v>
      </c>
      <c r="W213" s="176">
        <v>0</v>
      </c>
      <c r="X213" s="176">
        <v>368908.43000307621</v>
      </c>
      <c r="Y213" s="176">
        <v>0</v>
      </c>
      <c r="Z213" s="176">
        <v>425282.64875600021</v>
      </c>
      <c r="AA213" s="176"/>
      <c r="AB213" s="176">
        <v>0</v>
      </c>
      <c r="AC213" s="176">
        <v>10886.010741440765</v>
      </c>
      <c r="AD213" s="176">
        <v>0</v>
      </c>
      <c r="AE213" s="176">
        <v>3662.8565270000017</v>
      </c>
      <c r="AF213" s="176">
        <v>0</v>
      </c>
      <c r="AG213" s="176">
        <v>0</v>
      </c>
    </row>
    <row r="214" spans="1:33" x14ac:dyDescent="0.25">
      <c r="A214">
        <v>23913</v>
      </c>
      <c r="B214">
        <v>5303</v>
      </c>
      <c r="C214" t="s">
        <v>365</v>
      </c>
      <c r="D214" t="s">
        <v>153</v>
      </c>
      <c r="F214" t="s">
        <v>151</v>
      </c>
      <c r="H214" s="176">
        <v>0</v>
      </c>
      <c r="I214" s="176">
        <v>0</v>
      </c>
      <c r="J214" s="176">
        <v>3173</v>
      </c>
      <c r="K214" s="176">
        <v>830</v>
      </c>
      <c r="L214" s="176">
        <v>6870</v>
      </c>
      <c r="M214" s="176">
        <v>10873</v>
      </c>
      <c r="N214" s="176">
        <v>870806.60398473591</v>
      </c>
      <c r="O214" s="176">
        <v>0</v>
      </c>
      <c r="P214" s="176">
        <v>1411145.6505759992</v>
      </c>
      <c r="Q214" s="176"/>
      <c r="R214" s="176">
        <v>0</v>
      </c>
      <c r="S214" s="176">
        <v>23444.644346904257</v>
      </c>
      <c r="T214" s="176">
        <v>0</v>
      </c>
      <c r="U214" s="176">
        <v>6904.4000019999985</v>
      </c>
      <c r="V214" s="176">
        <v>0</v>
      </c>
      <c r="W214" s="176">
        <v>0</v>
      </c>
      <c r="X214" s="176">
        <v>872444.69999726489</v>
      </c>
      <c r="Y214" s="176">
        <v>0</v>
      </c>
      <c r="Z214" s="176">
        <v>1498289.6815370005</v>
      </c>
      <c r="AA214" s="176"/>
      <c r="AB214" s="176">
        <v>0</v>
      </c>
      <c r="AC214" s="176">
        <v>24382.875221642375</v>
      </c>
      <c r="AD214" s="176">
        <v>0</v>
      </c>
      <c r="AE214" s="176">
        <v>6703.178571000004</v>
      </c>
      <c r="AF214" s="176">
        <v>0</v>
      </c>
      <c r="AG214" s="176">
        <v>0</v>
      </c>
    </row>
    <row r="215" spans="1:33" x14ac:dyDescent="0.25">
      <c r="A215">
        <v>24081</v>
      </c>
      <c r="B215">
        <v>5304</v>
      </c>
      <c r="C215" t="s">
        <v>366</v>
      </c>
      <c r="D215" t="s">
        <v>153</v>
      </c>
      <c r="F215" t="s">
        <v>151</v>
      </c>
      <c r="H215" s="176">
        <v>648</v>
      </c>
      <c r="I215" s="176">
        <v>2006</v>
      </c>
      <c r="J215" s="176">
        <v>0</v>
      </c>
      <c r="K215" s="176">
        <v>22</v>
      </c>
      <c r="L215" s="176">
        <v>399</v>
      </c>
      <c r="M215" s="176">
        <v>3075</v>
      </c>
      <c r="N215" s="176">
        <v>376051.69998741103</v>
      </c>
      <c r="O215" s="176">
        <v>0</v>
      </c>
      <c r="P215" s="176">
        <v>274660.43945500022</v>
      </c>
      <c r="Q215" s="176"/>
      <c r="R215" s="176">
        <v>0</v>
      </c>
      <c r="S215" s="176">
        <v>8599.8603551398246</v>
      </c>
      <c r="T215" s="176">
        <v>0</v>
      </c>
      <c r="U215" s="176">
        <v>3548.0999999999985</v>
      </c>
      <c r="V215" s="176">
        <v>0</v>
      </c>
      <c r="W215" s="176">
        <v>0</v>
      </c>
      <c r="X215" s="176">
        <v>397749.20000658883</v>
      </c>
      <c r="Y215" s="176">
        <v>0</v>
      </c>
      <c r="Z215" s="176">
        <v>292051.63643799955</v>
      </c>
      <c r="AA215" s="176"/>
      <c r="AB215" s="176">
        <v>0</v>
      </c>
      <c r="AC215" s="176">
        <v>7540.6844785617122</v>
      </c>
      <c r="AD215" s="176">
        <v>0</v>
      </c>
      <c r="AE215" s="176">
        <v>3720.9642569999996</v>
      </c>
      <c r="AF215" s="176">
        <v>0</v>
      </c>
      <c r="AG215" s="176">
        <v>0</v>
      </c>
    </row>
    <row r="216" spans="1:33" x14ac:dyDescent="0.25">
      <c r="A216">
        <v>24083</v>
      </c>
      <c r="B216">
        <v>5305</v>
      </c>
      <c r="C216" t="s">
        <v>367</v>
      </c>
      <c r="D216" t="s">
        <v>153</v>
      </c>
      <c r="F216" t="s">
        <v>151</v>
      </c>
      <c r="H216" s="176">
        <v>0</v>
      </c>
      <c r="I216" s="176">
        <v>0</v>
      </c>
      <c r="J216" s="176">
        <v>0</v>
      </c>
      <c r="K216" s="176">
        <v>0</v>
      </c>
      <c r="L216" s="176">
        <v>1400</v>
      </c>
      <c r="M216" s="176">
        <v>1400</v>
      </c>
      <c r="N216" s="176"/>
      <c r="O216" s="176">
        <v>0</v>
      </c>
      <c r="P216" s="176"/>
      <c r="Q216" s="176"/>
      <c r="R216" s="176">
        <v>0</v>
      </c>
      <c r="S216" s="176"/>
      <c r="T216" s="176">
        <v>0</v>
      </c>
      <c r="U216" s="176">
        <v>1214.7694580000007</v>
      </c>
      <c r="V216" s="176">
        <v>0</v>
      </c>
      <c r="W216" s="176">
        <v>0</v>
      </c>
      <c r="X216" s="176"/>
      <c r="Y216" s="176">
        <v>0</v>
      </c>
      <c r="Z216" s="176"/>
      <c r="AA216" s="176"/>
      <c r="AB216" s="176">
        <v>0</v>
      </c>
      <c r="AC216" s="176"/>
      <c r="AD216" s="176">
        <v>0</v>
      </c>
      <c r="AE216" s="176">
        <v>1103.7416529999991</v>
      </c>
      <c r="AF216" s="176">
        <v>0</v>
      </c>
      <c r="AG216" s="176">
        <v>0</v>
      </c>
    </row>
    <row r="217" spans="1:33" x14ac:dyDescent="0.25">
      <c r="A217">
        <v>24082</v>
      </c>
      <c r="B217">
        <v>5306</v>
      </c>
      <c r="C217" t="s">
        <v>368</v>
      </c>
      <c r="D217" t="s">
        <v>153</v>
      </c>
      <c r="F217" t="s">
        <v>151</v>
      </c>
      <c r="H217" s="176">
        <v>0</v>
      </c>
      <c r="I217" s="176">
        <v>4368</v>
      </c>
      <c r="J217" s="176">
        <v>0</v>
      </c>
      <c r="K217" s="176">
        <v>149</v>
      </c>
      <c r="L217" s="176">
        <v>3435</v>
      </c>
      <c r="M217" s="176">
        <v>7952</v>
      </c>
      <c r="N217" s="176">
        <v>791288.56390681257</v>
      </c>
      <c r="O217" s="176">
        <v>0</v>
      </c>
      <c r="P217" s="176">
        <v>860818.95949038654</v>
      </c>
      <c r="Q217" s="176">
        <v>74000</v>
      </c>
      <c r="R217" s="176">
        <v>0</v>
      </c>
      <c r="S217" s="176">
        <v>21180.69262995003</v>
      </c>
      <c r="T217" s="176">
        <v>0</v>
      </c>
      <c r="U217" s="176">
        <v>2746.5714289999996</v>
      </c>
      <c r="V217" s="176">
        <v>0</v>
      </c>
      <c r="W217" s="176">
        <v>0</v>
      </c>
      <c r="X217" s="176">
        <v>590229.55000818649</v>
      </c>
      <c r="Y217" s="176">
        <v>0</v>
      </c>
      <c r="Z217" s="176">
        <v>1047628.0206119432</v>
      </c>
      <c r="AA217" s="176">
        <v>0</v>
      </c>
      <c r="AB217" s="176">
        <v>0</v>
      </c>
      <c r="AC217" s="176">
        <v>26740.870442550986</v>
      </c>
      <c r="AD217" s="176">
        <v>0</v>
      </c>
      <c r="AE217" s="176">
        <v>3301.3214289999996</v>
      </c>
      <c r="AF217" s="176">
        <v>0</v>
      </c>
      <c r="AG217" s="176">
        <v>0</v>
      </c>
    </row>
    <row r="218" spans="1:33" x14ac:dyDescent="0.25">
      <c r="A218">
        <v>24166</v>
      </c>
      <c r="B218">
        <v>5308</v>
      </c>
      <c r="C218" t="s">
        <v>369</v>
      </c>
      <c r="D218" t="s">
        <v>153</v>
      </c>
      <c r="F218" t="s">
        <v>151</v>
      </c>
      <c r="H218" s="176">
        <v>0</v>
      </c>
      <c r="I218" s="176">
        <v>2326</v>
      </c>
      <c r="J218" s="176">
        <v>0</v>
      </c>
      <c r="K218" s="176">
        <v>0</v>
      </c>
      <c r="L218" s="176">
        <v>0</v>
      </c>
      <c r="M218" s="176">
        <v>2326</v>
      </c>
      <c r="N218" s="176">
        <v>53185.03</v>
      </c>
      <c r="O218" s="176">
        <v>0</v>
      </c>
      <c r="P218" s="176">
        <v>159760.90823500004</v>
      </c>
      <c r="Q218" s="176"/>
      <c r="R218" s="176">
        <v>0</v>
      </c>
      <c r="S218" s="176">
        <v>5004.7630949225277</v>
      </c>
      <c r="T218" s="176">
        <v>0</v>
      </c>
      <c r="U218" s="176">
        <v>535.2644039999999</v>
      </c>
      <c r="V218" s="176">
        <v>0</v>
      </c>
      <c r="W218" s="176">
        <v>0</v>
      </c>
      <c r="X218" s="176">
        <v>86262.93</v>
      </c>
      <c r="Y218" s="176">
        <v>0</v>
      </c>
      <c r="Z218" s="176">
        <v>249550.97699899995</v>
      </c>
      <c r="AA218" s="176"/>
      <c r="AB218" s="176">
        <v>0</v>
      </c>
      <c r="AC218" s="176">
        <v>6190.7646224097734</v>
      </c>
      <c r="AD218" s="176">
        <v>0</v>
      </c>
      <c r="AE218" s="176">
        <v>703.34273999999994</v>
      </c>
      <c r="AF218" s="176">
        <v>0</v>
      </c>
      <c r="AG218" s="176">
        <v>0</v>
      </c>
    </row>
    <row r="219" spans="1:33" x14ac:dyDescent="0.25">
      <c r="A219">
        <v>23903</v>
      </c>
      <c r="B219">
        <v>5401</v>
      </c>
      <c r="C219" t="s">
        <v>370</v>
      </c>
      <c r="D219" t="s">
        <v>153</v>
      </c>
      <c r="F219" t="s">
        <v>151</v>
      </c>
      <c r="H219" s="176">
        <v>0</v>
      </c>
      <c r="I219" s="176">
        <v>0</v>
      </c>
      <c r="J219" s="176">
        <v>1238</v>
      </c>
      <c r="K219" s="176">
        <v>0</v>
      </c>
      <c r="L219" s="176">
        <v>0</v>
      </c>
      <c r="M219" s="176">
        <v>1238</v>
      </c>
      <c r="N219" s="176">
        <v>109911.67999800015</v>
      </c>
      <c r="O219" s="176">
        <v>0</v>
      </c>
      <c r="P219" s="176">
        <v>106395.85894900002</v>
      </c>
      <c r="Q219" s="176"/>
      <c r="R219" s="176">
        <v>0</v>
      </c>
      <c r="S219" s="176">
        <v>4173.9309360516581</v>
      </c>
      <c r="T219" s="176">
        <v>0</v>
      </c>
      <c r="U219" s="176">
        <v>30.866666666666788</v>
      </c>
      <c r="V219" s="176">
        <v>0</v>
      </c>
      <c r="W219" s="176">
        <v>0</v>
      </c>
      <c r="X219" s="176">
        <v>110733.7460119999</v>
      </c>
      <c r="Y219" s="176">
        <v>0</v>
      </c>
      <c r="Z219" s="176">
        <v>107757.23967000004</v>
      </c>
      <c r="AA219" s="176"/>
      <c r="AB219" s="176">
        <v>0</v>
      </c>
      <c r="AC219" s="176">
        <v>4046.4540987042583</v>
      </c>
      <c r="AD219" s="176">
        <v>0</v>
      </c>
      <c r="AE219" s="176">
        <v>0</v>
      </c>
      <c r="AF219" s="176">
        <v>0</v>
      </c>
      <c r="AG219" s="176">
        <v>0</v>
      </c>
    </row>
    <row r="220" spans="1:33" x14ac:dyDescent="0.25">
      <c r="A220">
        <v>23902</v>
      </c>
      <c r="B220">
        <v>5403</v>
      </c>
      <c r="C220" t="s">
        <v>371</v>
      </c>
      <c r="D220" t="s">
        <v>153</v>
      </c>
      <c r="F220" t="s">
        <v>151</v>
      </c>
      <c r="H220" s="176">
        <v>0</v>
      </c>
      <c r="I220" s="176">
        <v>213</v>
      </c>
      <c r="J220" s="176">
        <v>1192</v>
      </c>
      <c r="K220" s="176">
        <v>1242</v>
      </c>
      <c r="L220" s="176">
        <v>0</v>
      </c>
      <c r="M220" s="176">
        <v>2647</v>
      </c>
      <c r="N220" s="176">
        <v>118865.15200300002</v>
      </c>
      <c r="O220" s="176">
        <v>0</v>
      </c>
      <c r="P220" s="176">
        <v>339856.72467599995</v>
      </c>
      <c r="Q220" s="176"/>
      <c r="R220" s="176">
        <v>0</v>
      </c>
      <c r="S220" s="176">
        <v>13341.964645468643</v>
      </c>
      <c r="T220" s="176">
        <v>0</v>
      </c>
      <c r="U220" s="176">
        <v>243.79999999999927</v>
      </c>
      <c r="V220" s="176">
        <v>0</v>
      </c>
      <c r="W220" s="176">
        <v>0</v>
      </c>
      <c r="X220" s="176">
        <v>85609.688001999864</v>
      </c>
      <c r="Y220" s="176">
        <v>0</v>
      </c>
      <c r="Z220" s="176">
        <v>273977.50376200024</v>
      </c>
      <c r="AA220" s="176"/>
      <c r="AB220" s="176">
        <v>0</v>
      </c>
      <c r="AC220" s="176">
        <v>10303.102512541489</v>
      </c>
      <c r="AD220" s="176">
        <v>0</v>
      </c>
      <c r="AE220" s="176">
        <v>0</v>
      </c>
      <c r="AF220" s="176">
        <v>0</v>
      </c>
      <c r="AG220" s="176">
        <v>0</v>
      </c>
    </row>
    <row r="221" spans="1:33" x14ac:dyDescent="0.25">
      <c r="A221">
        <v>24129</v>
      </c>
      <c r="B221">
        <v>6101</v>
      </c>
      <c r="C221" t="s">
        <v>372</v>
      </c>
      <c r="D221" t="s">
        <v>373</v>
      </c>
      <c r="F221" t="s">
        <v>151</v>
      </c>
      <c r="H221" s="176">
        <v>64</v>
      </c>
      <c r="I221" s="176">
        <v>743</v>
      </c>
      <c r="J221" s="176">
        <v>495</v>
      </c>
      <c r="K221" s="176">
        <v>0</v>
      </c>
      <c r="L221" s="176">
        <v>0</v>
      </c>
      <c r="M221" s="176">
        <v>1302</v>
      </c>
      <c r="N221" s="176">
        <v>74628.500000000233</v>
      </c>
      <c r="O221" s="176">
        <v>0</v>
      </c>
      <c r="P221" s="176">
        <v>185030.42622500006</v>
      </c>
      <c r="Q221" s="176">
        <v>24230</v>
      </c>
      <c r="R221" s="176">
        <v>0</v>
      </c>
      <c r="S221" s="176">
        <v>3478.1843195079373</v>
      </c>
      <c r="T221" s="176">
        <v>0</v>
      </c>
      <c r="U221" s="176"/>
      <c r="V221" s="176">
        <v>0</v>
      </c>
      <c r="W221" s="176">
        <v>0</v>
      </c>
      <c r="X221" s="176">
        <v>65235.799998998875</v>
      </c>
      <c r="Y221" s="176">
        <v>0</v>
      </c>
      <c r="Z221" s="176">
        <v>159054.04104899988</v>
      </c>
      <c r="AA221" s="176">
        <v>25420</v>
      </c>
      <c r="AB221" s="176">
        <v>0</v>
      </c>
      <c r="AC221" s="176">
        <v>2884.5492148119961</v>
      </c>
      <c r="AD221" s="176">
        <v>0</v>
      </c>
      <c r="AE221" s="176">
        <v>282.34999999999991</v>
      </c>
      <c r="AF221" s="176">
        <v>0</v>
      </c>
      <c r="AG221" s="176">
        <v>0</v>
      </c>
    </row>
    <row r="222" spans="1:33" x14ac:dyDescent="0.25">
      <c r="A222">
        <v>24128</v>
      </c>
      <c r="B222">
        <v>6102</v>
      </c>
      <c r="C222" t="s">
        <v>374</v>
      </c>
      <c r="D222" t="s">
        <v>373</v>
      </c>
      <c r="F222" t="s">
        <v>151</v>
      </c>
      <c r="H222" s="176">
        <v>0</v>
      </c>
      <c r="I222" s="176">
        <v>8420</v>
      </c>
      <c r="J222" s="176">
        <v>1670</v>
      </c>
      <c r="K222" s="176">
        <v>0</v>
      </c>
      <c r="L222" s="176">
        <v>0</v>
      </c>
      <c r="M222" s="176">
        <v>10090</v>
      </c>
      <c r="N222" s="176">
        <v>363087.29000000219</v>
      </c>
      <c r="O222" s="176">
        <v>0</v>
      </c>
      <c r="P222" s="176">
        <v>930513.851617001</v>
      </c>
      <c r="Q222" s="176"/>
      <c r="R222" s="176">
        <v>0</v>
      </c>
      <c r="S222" s="176">
        <v>11970.87719590851</v>
      </c>
      <c r="T222" s="176">
        <v>0</v>
      </c>
      <c r="U222" s="176">
        <v>2366.6206899999997</v>
      </c>
      <c r="V222" s="176">
        <v>0</v>
      </c>
      <c r="W222" s="176">
        <v>0</v>
      </c>
      <c r="X222" s="176">
        <v>339086.83000181115</v>
      </c>
      <c r="Y222" s="176">
        <v>0</v>
      </c>
      <c r="Z222" s="176">
        <v>818095.02976899967</v>
      </c>
      <c r="AA222" s="176"/>
      <c r="AB222" s="176">
        <v>0</v>
      </c>
      <c r="AC222" s="176">
        <v>10474.345463140406</v>
      </c>
      <c r="AD222" s="176">
        <v>0</v>
      </c>
      <c r="AE222" s="176">
        <v>2085.2093590000013</v>
      </c>
      <c r="AF222" s="176">
        <v>0</v>
      </c>
      <c r="AG222" s="176">
        <v>0</v>
      </c>
    </row>
    <row r="223" spans="1:33" x14ac:dyDescent="0.25">
      <c r="A223">
        <v>24127</v>
      </c>
      <c r="B223">
        <v>6103</v>
      </c>
      <c r="C223" t="s">
        <v>375</v>
      </c>
      <c r="D223" t="s">
        <v>373</v>
      </c>
      <c r="F223" t="s">
        <v>151</v>
      </c>
      <c r="H223" s="176">
        <v>86</v>
      </c>
      <c r="I223" s="176">
        <v>0</v>
      </c>
      <c r="J223" s="176">
        <v>2277</v>
      </c>
      <c r="K223" s="176">
        <v>41</v>
      </c>
      <c r="L223" s="176">
        <v>0</v>
      </c>
      <c r="M223" s="176">
        <v>2404</v>
      </c>
      <c r="N223" s="176">
        <v>169134.10000000056</v>
      </c>
      <c r="O223" s="176">
        <v>0</v>
      </c>
      <c r="P223" s="176">
        <v>179287.38753800001</v>
      </c>
      <c r="Q223" s="176">
        <v>36410</v>
      </c>
      <c r="R223" s="176">
        <v>0</v>
      </c>
      <c r="S223" s="176">
        <v>2743.5432353179322</v>
      </c>
      <c r="T223" s="176">
        <v>0</v>
      </c>
      <c r="U223" s="176"/>
      <c r="V223" s="176">
        <v>0</v>
      </c>
      <c r="W223" s="176">
        <v>0</v>
      </c>
      <c r="X223" s="176">
        <v>167575.6600003331</v>
      </c>
      <c r="Y223" s="176">
        <v>0</v>
      </c>
      <c r="Z223" s="176">
        <v>184295.48629999999</v>
      </c>
      <c r="AA223" s="176">
        <v>27530</v>
      </c>
      <c r="AB223" s="176">
        <v>0</v>
      </c>
      <c r="AC223" s="176">
        <v>2841.3723747542372</v>
      </c>
      <c r="AD223" s="176">
        <v>0</v>
      </c>
      <c r="AE223" s="176">
        <v>486.63571400000001</v>
      </c>
      <c r="AF223" s="176">
        <v>0</v>
      </c>
      <c r="AG223" s="176">
        <v>0</v>
      </c>
    </row>
    <row r="224" spans="1:33" x14ac:dyDescent="0.25">
      <c r="A224">
        <v>24131</v>
      </c>
      <c r="B224">
        <v>6104</v>
      </c>
      <c r="C224" t="s">
        <v>376</v>
      </c>
      <c r="D224" t="s">
        <v>373</v>
      </c>
      <c r="F224" t="s">
        <v>151</v>
      </c>
      <c r="H224" s="176">
        <v>1687.1</v>
      </c>
      <c r="I224" s="176">
        <v>1395</v>
      </c>
      <c r="J224" s="176">
        <v>325</v>
      </c>
      <c r="K224" s="176">
        <v>33</v>
      </c>
      <c r="L224" s="176">
        <v>0</v>
      </c>
      <c r="M224" s="176">
        <v>3440.1</v>
      </c>
      <c r="N224" s="176">
        <v>62062.400000001653</v>
      </c>
      <c r="O224" s="176">
        <v>0</v>
      </c>
      <c r="P224" s="176">
        <v>343714.03629800025</v>
      </c>
      <c r="Q224" s="176"/>
      <c r="R224" s="176">
        <v>0</v>
      </c>
      <c r="S224" s="176">
        <v>4402.8352072065863</v>
      </c>
      <c r="T224" s="176">
        <v>0</v>
      </c>
      <c r="U224" s="176">
        <v>3087.0110835714295</v>
      </c>
      <c r="V224" s="176">
        <v>0</v>
      </c>
      <c r="W224" s="176">
        <v>0</v>
      </c>
      <c r="X224" s="176">
        <v>60830.399997996399</v>
      </c>
      <c r="Y224" s="176">
        <v>0</v>
      </c>
      <c r="Z224" s="176">
        <v>354955.94335999992</v>
      </c>
      <c r="AA224" s="176"/>
      <c r="AB224" s="176">
        <v>0</v>
      </c>
      <c r="AC224" s="176">
        <v>4763.4796494687816</v>
      </c>
      <c r="AD224" s="176">
        <v>0</v>
      </c>
      <c r="AE224" s="176">
        <v>1437.4574040000007</v>
      </c>
      <c r="AF224" s="176">
        <v>0</v>
      </c>
      <c r="AG224" s="176">
        <v>0</v>
      </c>
    </row>
    <row r="225" spans="1:33" x14ac:dyDescent="0.25">
      <c r="A225">
        <v>24132</v>
      </c>
      <c r="B225">
        <v>6105</v>
      </c>
      <c r="C225" t="s">
        <v>377</v>
      </c>
      <c r="D225" t="s">
        <v>373</v>
      </c>
      <c r="F225" t="s">
        <v>151</v>
      </c>
      <c r="H225" s="176">
        <v>86</v>
      </c>
      <c r="I225" s="176">
        <v>0</v>
      </c>
      <c r="J225" s="176">
        <v>233</v>
      </c>
      <c r="K225" s="176">
        <v>0</v>
      </c>
      <c r="L225" s="176">
        <v>1655</v>
      </c>
      <c r="M225" s="176">
        <v>1974</v>
      </c>
      <c r="N225" s="176">
        <v>111240.20000000054</v>
      </c>
      <c r="O225" s="176">
        <v>0</v>
      </c>
      <c r="P225" s="176">
        <v>261288.29563699977</v>
      </c>
      <c r="Q225" s="176"/>
      <c r="R225" s="176">
        <v>0</v>
      </c>
      <c r="S225" s="176">
        <v>3323.7230336118037</v>
      </c>
      <c r="T225" s="176">
        <v>0</v>
      </c>
      <c r="U225" s="176"/>
      <c r="V225" s="176">
        <v>0</v>
      </c>
      <c r="W225" s="176">
        <v>0</v>
      </c>
      <c r="X225" s="176">
        <v>127139.39999700058</v>
      </c>
      <c r="Y225" s="176">
        <v>0</v>
      </c>
      <c r="Z225" s="176">
        <v>249884.92954000013</v>
      </c>
      <c r="AA225" s="176"/>
      <c r="AB225" s="176">
        <v>0</v>
      </c>
      <c r="AC225" s="176">
        <v>3466.1760443950952</v>
      </c>
      <c r="AD225" s="176">
        <v>0</v>
      </c>
      <c r="AE225" s="176">
        <v>1128.1428570000007</v>
      </c>
      <c r="AF225" s="176">
        <v>0</v>
      </c>
      <c r="AG225" s="176">
        <v>0</v>
      </c>
    </row>
    <row r="226" spans="1:33" x14ac:dyDescent="0.25">
      <c r="A226">
        <v>24130</v>
      </c>
      <c r="B226">
        <v>6106</v>
      </c>
      <c r="C226" t="s">
        <v>378</v>
      </c>
      <c r="D226" t="s">
        <v>373</v>
      </c>
      <c r="F226" t="s">
        <v>151</v>
      </c>
      <c r="H226" s="176">
        <v>124</v>
      </c>
      <c r="I226" s="176">
        <v>0</v>
      </c>
      <c r="J226" s="176">
        <v>15314</v>
      </c>
      <c r="K226" s="176">
        <v>342</v>
      </c>
      <c r="L226" s="176">
        <v>4979</v>
      </c>
      <c r="M226" s="176">
        <v>20759</v>
      </c>
      <c r="N226" s="176">
        <v>1114374.570000004</v>
      </c>
      <c r="O226" s="176">
        <v>0</v>
      </c>
      <c r="P226" s="176">
        <v>1793195.3802500018</v>
      </c>
      <c r="Q226" s="176">
        <v>70220</v>
      </c>
      <c r="R226" s="176">
        <v>0</v>
      </c>
      <c r="S226" s="176">
        <v>23706.078520828411</v>
      </c>
      <c r="T226" s="176">
        <v>0</v>
      </c>
      <c r="U226" s="176">
        <v>7001.896550999998</v>
      </c>
      <c r="V226" s="176">
        <v>0</v>
      </c>
      <c r="W226" s="176">
        <v>0</v>
      </c>
      <c r="X226" s="176">
        <v>1047716.0999999959</v>
      </c>
      <c r="Y226" s="176">
        <v>0</v>
      </c>
      <c r="Z226" s="176">
        <v>1834118.6141940011</v>
      </c>
      <c r="AA226" s="176">
        <v>61800</v>
      </c>
      <c r="AB226" s="176">
        <v>0</v>
      </c>
      <c r="AC226" s="176">
        <v>25701.092196698675</v>
      </c>
      <c r="AD226" s="176">
        <v>0</v>
      </c>
      <c r="AE226" s="176">
        <v>5915.3773549999978</v>
      </c>
      <c r="AF226" s="176">
        <v>0</v>
      </c>
      <c r="AG226" s="176">
        <v>0</v>
      </c>
    </row>
    <row r="227" spans="1:33" x14ac:dyDescent="0.25">
      <c r="A227">
        <v>24134</v>
      </c>
      <c r="B227">
        <v>6108</v>
      </c>
      <c r="C227" t="s">
        <v>379</v>
      </c>
      <c r="D227" t="s">
        <v>373</v>
      </c>
      <c r="F227" t="s">
        <v>151</v>
      </c>
      <c r="H227" s="176">
        <v>0</v>
      </c>
      <c r="I227" s="176">
        <v>224</v>
      </c>
      <c r="J227" s="176">
        <v>2273</v>
      </c>
      <c r="K227" s="176">
        <v>0</v>
      </c>
      <c r="L227" s="176">
        <v>662</v>
      </c>
      <c r="M227" s="176">
        <v>3159</v>
      </c>
      <c r="N227" s="176">
        <v>175625.39999999758</v>
      </c>
      <c r="O227" s="176">
        <v>0</v>
      </c>
      <c r="P227" s="176">
        <v>285254.88154999958</v>
      </c>
      <c r="Q227" s="176">
        <v>0</v>
      </c>
      <c r="R227" s="176">
        <v>0</v>
      </c>
      <c r="S227" s="176">
        <v>3685.6443492186363</v>
      </c>
      <c r="T227" s="176">
        <v>0</v>
      </c>
      <c r="U227" s="176">
        <v>2846.6071429999993</v>
      </c>
      <c r="V227" s="176">
        <v>0</v>
      </c>
      <c r="W227" s="176">
        <v>0</v>
      </c>
      <c r="X227" s="176">
        <v>184169.00000000559</v>
      </c>
      <c r="Y227" s="176">
        <v>0</v>
      </c>
      <c r="Z227" s="176">
        <v>236319.42689300003</v>
      </c>
      <c r="AA227" s="176">
        <v>19998.571429000003</v>
      </c>
      <c r="AB227" s="176">
        <v>0</v>
      </c>
      <c r="AC227" s="176">
        <v>3155.9942990796362</v>
      </c>
      <c r="AD227" s="176">
        <v>0</v>
      </c>
      <c r="AE227" s="176">
        <v>2856.9642850000037</v>
      </c>
      <c r="AF227" s="176">
        <v>0</v>
      </c>
      <c r="AG227" s="176">
        <v>0</v>
      </c>
    </row>
    <row r="228" spans="1:33" x14ac:dyDescent="0.25">
      <c r="A228">
        <v>24135</v>
      </c>
      <c r="B228">
        <v>6109</v>
      </c>
      <c r="C228" t="s">
        <v>380</v>
      </c>
      <c r="D228" t="s">
        <v>373</v>
      </c>
      <c r="F228" t="s">
        <v>151</v>
      </c>
      <c r="H228" s="176">
        <v>0</v>
      </c>
      <c r="I228" s="176">
        <v>15891</v>
      </c>
      <c r="J228" s="176">
        <v>1757</v>
      </c>
      <c r="K228" s="176">
        <v>17</v>
      </c>
      <c r="L228" s="176">
        <v>1062</v>
      </c>
      <c r="M228" s="176">
        <v>18727</v>
      </c>
      <c r="N228" s="176">
        <v>2481810</v>
      </c>
      <c r="O228" s="176">
        <v>0</v>
      </c>
      <c r="P228" s="176">
        <v>2149041.9583100006</v>
      </c>
      <c r="Q228" s="176">
        <v>485100</v>
      </c>
      <c r="R228" s="176">
        <v>0</v>
      </c>
      <c r="S228" s="176">
        <v>39086.820447263526</v>
      </c>
      <c r="T228" s="176">
        <v>0</v>
      </c>
      <c r="U228" s="176">
        <v>5479.9310339999993</v>
      </c>
      <c r="V228" s="176">
        <v>0</v>
      </c>
      <c r="W228" s="176">
        <v>0</v>
      </c>
      <c r="X228" s="176">
        <v>2289720</v>
      </c>
      <c r="Y228" s="176">
        <v>0</v>
      </c>
      <c r="Z228" s="176">
        <v>1607961.8956279997</v>
      </c>
      <c r="AA228" s="176">
        <v>313400</v>
      </c>
      <c r="AB228" s="176">
        <v>0</v>
      </c>
      <c r="AC228" s="176">
        <v>28176.200471967677</v>
      </c>
      <c r="AD228" s="176">
        <v>0</v>
      </c>
      <c r="AE228" s="176">
        <v>4096.0849749999998</v>
      </c>
      <c r="AF228" s="176">
        <v>0</v>
      </c>
      <c r="AG228" s="176">
        <v>0</v>
      </c>
    </row>
    <row r="229" spans="1:33" x14ac:dyDescent="0.25">
      <c r="A229">
        <v>24136</v>
      </c>
      <c r="B229">
        <v>6110</v>
      </c>
      <c r="C229" t="s">
        <v>381</v>
      </c>
      <c r="D229" t="s">
        <v>373</v>
      </c>
      <c r="F229" t="s">
        <v>151</v>
      </c>
      <c r="H229" s="176">
        <v>670</v>
      </c>
      <c r="I229" s="176">
        <v>530</v>
      </c>
      <c r="J229" s="176">
        <v>180</v>
      </c>
      <c r="K229" s="176">
        <v>0</v>
      </c>
      <c r="L229" s="176">
        <v>400</v>
      </c>
      <c r="M229" s="176">
        <v>1780</v>
      </c>
      <c r="N229" s="176">
        <v>20065.000000000007</v>
      </c>
      <c r="O229" s="176">
        <v>0</v>
      </c>
      <c r="P229" s="176">
        <v>341436.13194900006</v>
      </c>
      <c r="Q229" s="176"/>
      <c r="R229" s="176">
        <v>0</v>
      </c>
      <c r="S229" s="176">
        <v>5853.1642420021271</v>
      </c>
      <c r="T229" s="176">
        <v>0</v>
      </c>
      <c r="U229" s="176">
        <v>3193.7007380738905</v>
      </c>
      <c r="V229" s="176">
        <v>0</v>
      </c>
      <c r="W229" s="176">
        <v>0</v>
      </c>
      <c r="X229" s="176">
        <v>19993</v>
      </c>
      <c r="Y229" s="176">
        <v>0</v>
      </c>
      <c r="Z229" s="176">
        <v>280072.62403200008</v>
      </c>
      <c r="AA229" s="176"/>
      <c r="AB229" s="176">
        <v>0</v>
      </c>
      <c r="AC229" s="176">
        <v>4610.6492814502271</v>
      </c>
      <c r="AD229" s="176">
        <v>0</v>
      </c>
      <c r="AE229" s="176">
        <v>3798.6501020689648</v>
      </c>
      <c r="AF229" s="176">
        <v>0</v>
      </c>
      <c r="AG229" s="176">
        <v>0</v>
      </c>
    </row>
    <row r="230" spans="1:33" x14ac:dyDescent="0.25">
      <c r="A230">
        <v>89297</v>
      </c>
      <c r="B230">
        <v>6111</v>
      </c>
      <c r="C230" t="s">
        <v>382</v>
      </c>
      <c r="D230" t="s">
        <v>373</v>
      </c>
      <c r="F230" t="s">
        <v>151</v>
      </c>
      <c r="H230" s="176">
        <v>428</v>
      </c>
      <c r="I230" s="176">
        <v>5575</v>
      </c>
      <c r="J230" s="176">
        <v>16390</v>
      </c>
      <c r="K230" s="176">
        <v>791</v>
      </c>
      <c r="L230" s="176">
        <v>2298</v>
      </c>
      <c r="M230" s="176">
        <v>25482</v>
      </c>
      <c r="N230" s="176">
        <v>1931015.6300000036</v>
      </c>
      <c r="O230" s="176">
        <v>0</v>
      </c>
      <c r="P230" s="176">
        <v>1271238.4245809997</v>
      </c>
      <c r="Q230" s="176">
        <v>425100</v>
      </c>
      <c r="R230" s="176">
        <v>0</v>
      </c>
      <c r="S230" s="176">
        <v>26003.109862094861</v>
      </c>
      <c r="T230" s="176">
        <v>0</v>
      </c>
      <c r="U230" s="176">
        <v>9345.6023839999943</v>
      </c>
      <c r="V230" s="176">
        <v>0</v>
      </c>
      <c r="W230" s="176">
        <v>0</v>
      </c>
      <c r="X230" s="176">
        <v>1813449.0099959956</v>
      </c>
      <c r="Y230" s="176">
        <v>0</v>
      </c>
      <c r="Z230" s="176">
        <v>1208210.3911419995</v>
      </c>
      <c r="AA230" s="176">
        <v>272700</v>
      </c>
      <c r="AB230" s="176">
        <v>0</v>
      </c>
      <c r="AC230" s="176">
        <v>22364.752312909666</v>
      </c>
      <c r="AD230" s="176">
        <v>0</v>
      </c>
      <c r="AE230" s="176">
        <v>6440.8835150000032</v>
      </c>
      <c r="AF230" s="176">
        <v>0</v>
      </c>
      <c r="AG230" s="176">
        <v>0</v>
      </c>
    </row>
    <row r="231" spans="1:33" x14ac:dyDescent="0.25">
      <c r="A231">
        <v>24140</v>
      </c>
      <c r="B231">
        <v>6113</v>
      </c>
      <c r="C231" t="s">
        <v>383</v>
      </c>
      <c r="D231" t="s">
        <v>373</v>
      </c>
      <c r="F231" t="s">
        <v>151</v>
      </c>
      <c r="H231" s="176">
        <v>0</v>
      </c>
      <c r="I231" s="176">
        <v>0</v>
      </c>
      <c r="J231" s="176">
        <v>1183</v>
      </c>
      <c r="K231" s="176">
        <v>984</v>
      </c>
      <c r="L231" s="176">
        <v>0</v>
      </c>
      <c r="M231" s="176">
        <v>2167</v>
      </c>
      <c r="N231" s="176">
        <v>159239.80000000005</v>
      </c>
      <c r="O231" s="176">
        <v>0</v>
      </c>
      <c r="P231" s="176">
        <v>226638.82102499995</v>
      </c>
      <c r="Q231" s="176"/>
      <c r="R231" s="176">
        <v>0</v>
      </c>
      <c r="S231" s="176">
        <v>2843.1590704169016</v>
      </c>
      <c r="T231" s="176">
        <v>0</v>
      </c>
      <c r="U231" s="176">
        <v>280.86666666666679</v>
      </c>
      <c r="V231" s="176">
        <v>0</v>
      </c>
      <c r="W231" s="176">
        <v>0</v>
      </c>
      <c r="X231" s="176">
        <v>164919.29000000004</v>
      </c>
      <c r="Y231" s="176">
        <v>0</v>
      </c>
      <c r="Z231" s="176">
        <v>224889.827177</v>
      </c>
      <c r="AA231" s="176"/>
      <c r="AB231" s="176">
        <v>0</v>
      </c>
      <c r="AC231" s="176">
        <v>3055.3738842080606</v>
      </c>
      <c r="AD231" s="176">
        <v>0</v>
      </c>
      <c r="AE231" s="176">
        <v>360.68571400000019</v>
      </c>
      <c r="AF231" s="176">
        <v>0</v>
      </c>
      <c r="AG231" s="176">
        <v>0</v>
      </c>
    </row>
    <row r="232" spans="1:33" x14ac:dyDescent="0.25">
      <c r="A232">
        <v>24141</v>
      </c>
      <c r="B232">
        <v>6115</v>
      </c>
      <c r="C232" t="s">
        <v>384</v>
      </c>
      <c r="D232" t="s">
        <v>373</v>
      </c>
      <c r="F232" t="s">
        <v>151</v>
      </c>
      <c r="H232" s="176">
        <v>0</v>
      </c>
      <c r="I232" s="176">
        <v>63</v>
      </c>
      <c r="J232" s="176">
        <v>1925</v>
      </c>
      <c r="K232" s="176">
        <v>0</v>
      </c>
      <c r="L232" s="176">
        <v>0</v>
      </c>
      <c r="M232" s="176">
        <v>1988</v>
      </c>
      <c r="N232" s="176">
        <v>86974.88</v>
      </c>
      <c r="O232" s="176">
        <v>0</v>
      </c>
      <c r="P232" s="176">
        <v>175571.8433739997</v>
      </c>
      <c r="Q232" s="176"/>
      <c r="R232" s="176">
        <v>0</v>
      </c>
      <c r="S232" s="176">
        <v>2244.8727486492226</v>
      </c>
      <c r="T232" s="176">
        <v>0</v>
      </c>
      <c r="U232" s="176"/>
      <c r="V232" s="176">
        <v>0</v>
      </c>
      <c r="W232" s="176">
        <v>0</v>
      </c>
      <c r="X232" s="176">
        <v>91346.550000999938</v>
      </c>
      <c r="Y232" s="176">
        <v>0</v>
      </c>
      <c r="Z232" s="176">
        <v>159711.483947</v>
      </c>
      <c r="AA232" s="176"/>
      <c r="AB232" s="176">
        <v>0</v>
      </c>
      <c r="AC232" s="176">
        <v>2153.5893828835087</v>
      </c>
      <c r="AD232" s="176">
        <v>0</v>
      </c>
      <c r="AE232" s="176">
        <v>1208.7799999999988</v>
      </c>
      <c r="AF232" s="176">
        <v>0</v>
      </c>
      <c r="AG232" s="176">
        <v>0</v>
      </c>
    </row>
    <row r="233" spans="1:33" x14ac:dyDescent="0.25">
      <c r="A233">
        <v>24137</v>
      </c>
      <c r="B233">
        <v>6116</v>
      </c>
      <c r="C233" t="s">
        <v>385</v>
      </c>
      <c r="D233" t="s">
        <v>373</v>
      </c>
      <c r="F233" t="s">
        <v>151</v>
      </c>
      <c r="H233" s="176">
        <v>0</v>
      </c>
      <c r="I233" s="176">
        <v>0</v>
      </c>
      <c r="J233" s="176">
        <v>0</v>
      </c>
      <c r="K233" s="176">
        <v>0</v>
      </c>
      <c r="L233" s="176">
        <v>6000</v>
      </c>
      <c r="M233" s="176">
        <v>6000</v>
      </c>
      <c r="N233" s="176">
        <v>315500.80000000028</v>
      </c>
      <c r="O233" s="176">
        <v>0</v>
      </c>
      <c r="P233" s="176">
        <v>903514.37950099923</v>
      </c>
      <c r="Q233" s="176"/>
      <c r="R233" s="176">
        <v>0</v>
      </c>
      <c r="S233" s="176">
        <v>11504.299430433523</v>
      </c>
      <c r="T233" s="176">
        <v>0</v>
      </c>
      <c r="U233" s="176">
        <v>3144.2068972758625</v>
      </c>
      <c r="V233" s="176">
        <v>0</v>
      </c>
      <c r="W233" s="176">
        <v>0</v>
      </c>
      <c r="X233" s="176">
        <v>316372.33999999939</v>
      </c>
      <c r="Y233" s="176">
        <v>0</v>
      </c>
      <c r="Z233" s="176">
        <v>807217.42536800005</v>
      </c>
      <c r="AA233" s="176"/>
      <c r="AB233" s="176">
        <v>0</v>
      </c>
      <c r="AC233" s="176">
        <v>10898.260158780617</v>
      </c>
      <c r="AD233" s="176">
        <v>0</v>
      </c>
      <c r="AE233" s="176">
        <v>2759.9630533448235</v>
      </c>
      <c r="AF233" s="176">
        <v>0</v>
      </c>
      <c r="AG233" s="176">
        <v>0</v>
      </c>
    </row>
    <row r="234" spans="1:33" x14ac:dyDescent="0.25">
      <c r="A234">
        <v>24142</v>
      </c>
      <c r="B234">
        <v>6117</v>
      </c>
      <c r="C234" t="s">
        <v>386</v>
      </c>
      <c r="D234" t="s">
        <v>373</v>
      </c>
      <c r="F234" t="s">
        <v>151</v>
      </c>
      <c r="H234" s="176">
        <v>0</v>
      </c>
      <c r="I234" s="176">
        <v>709</v>
      </c>
      <c r="J234" s="176">
        <v>2263</v>
      </c>
      <c r="K234" s="176">
        <v>60</v>
      </c>
      <c r="L234" s="176">
        <v>259</v>
      </c>
      <c r="M234" s="176">
        <v>3291</v>
      </c>
      <c r="N234" s="176">
        <v>618742.59999999963</v>
      </c>
      <c r="O234" s="176">
        <v>0</v>
      </c>
      <c r="P234" s="176"/>
      <c r="Q234" s="176"/>
      <c r="R234" s="176">
        <v>0</v>
      </c>
      <c r="S234" s="176">
        <v>1.8562278656754643</v>
      </c>
      <c r="T234" s="176">
        <v>0</v>
      </c>
      <c r="U234" s="176">
        <v>1652.7955669999992</v>
      </c>
      <c r="V234" s="176">
        <v>0</v>
      </c>
      <c r="W234" s="176">
        <v>0</v>
      </c>
      <c r="X234" s="176">
        <v>587082.99000000022</v>
      </c>
      <c r="Y234" s="176">
        <v>0</v>
      </c>
      <c r="Z234" s="176"/>
      <c r="AA234" s="176"/>
      <c r="AB234" s="176">
        <v>0</v>
      </c>
      <c r="AC234" s="176">
        <v>1.7612485896097496</v>
      </c>
      <c r="AD234" s="176">
        <v>0</v>
      </c>
      <c r="AE234" s="176">
        <v>123.27586200000042</v>
      </c>
      <c r="AF234" s="176">
        <v>0</v>
      </c>
      <c r="AG234" s="176">
        <v>0</v>
      </c>
    </row>
    <row r="235" spans="1:33" x14ac:dyDescent="0.25">
      <c r="A235">
        <v>39802</v>
      </c>
      <c r="B235">
        <v>6118</v>
      </c>
      <c r="C235" t="s">
        <v>387</v>
      </c>
      <c r="D235" t="s">
        <v>373</v>
      </c>
      <c r="F235" t="s">
        <v>151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v>52344.460000000021</v>
      </c>
      <c r="O235" s="176">
        <v>0</v>
      </c>
      <c r="P235" s="176">
        <v>26243.710412</v>
      </c>
      <c r="Q235" s="176"/>
      <c r="R235" s="176">
        <v>0</v>
      </c>
      <c r="S235" s="176">
        <v>0.15703338555440527</v>
      </c>
      <c r="T235" s="176">
        <v>0</v>
      </c>
      <c r="U235" s="176">
        <v>0</v>
      </c>
      <c r="V235" s="176">
        <v>0</v>
      </c>
      <c r="W235" s="176">
        <v>0</v>
      </c>
      <c r="X235" s="176">
        <v>36982.069997999992</v>
      </c>
      <c r="Y235" s="176">
        <v>0</v>
      </c>
      <c r="Z235" s="176">
        <v>25755.323380999998</v>
      </c>
      <c r="AA235" s="176"/>
      <c r="AB235" s="176">
        <v>0</v>
      </c>
      <c r="AC235" s="176">
        <v>348.75409757320693</v>
      </c>
      <c r="AD235" s="176">
        <v>0</v>
      </c>
      <c r="AE235" s="176">
        <v>8.6785710000000051</v>
      </c>
      <c r="AF235" s="176">
        <v>0</v>
      </c>
      <c r="AG235" s="176">
        <v>0</v>
      </c>
    </row>
    <row r="236" spans="1:33" x14ac:dyDescent="0.25">
      <c r="A236">
        <v>24143</v>
      </c>
      <c r="B236">
        <v>6202</v>
      </c>
      <c r="C236" t="s">
        <v>388</v>
      </c>
      <c r="D236" t="s">
        <v>373</v>
      </c>
      <c r="F236" t="s">
        <v>151</v>
      </c>
      <c r="H236" s="176">
        <v>0</v>
      </c>
      <c r="I236" s="176">
        <v>0</v>
      </c>
      <c r="J236" s="176">
        <v>32681</v>
      </c>
      <c r="K236" s="176">
        <v>49</v>
      </c>
      <c r="L236" s="176">
        <v>795</v>
      </c>
      <c r="M236" s="176">
        <v>33525</v>
      </c>
      <c r="N236" s="176">
        <v>2501931</v>
      </c>
      <c r="O236" s="176">
        <v>0</v>
      </c>
      <c r="P236" s="176">
        <v>2547140.3274420016</v>
      </c>
      <c r="Q236" s="176"/>
      <c r="R236" s="176">
        <v>0</v>
      </c>
      <c r="S236" s="176">
        <v>184603.7587203146</v>
      </c>
      <c r="T236" s="176">
        <v>0</v>
      </c>
      <c r="U236" s="176">
        <v>9884.0344827586196</v>
      </c>
      <c r="V236" s="176">
        <v>0</v>
      </c>
      <c r="W236" s="176">
        <v>0</v>
      </c>
      <c r="X236" s="176">
        <v>2631192</v>
      </c>
      <c r="Y236" s="176">
        <v>0</v>
      </c>
      <c r="Z236" s="176">
        <v>2620610.5731649995</v>
      </c>
      <c r="AA236" s="176"/>
      <c r="AB236" s="176">
        <v>0</v>
      </c>
      <c r="AC236" s="176">
        <v>189990.66012191933</v>
      </c>
      <c r="AD236" s="176">
        <v>0</v>
      </c>
      <c r="AE236" s="176">
        <v>9391.8571429999993</v>
      </c>
      <c r="AF236" s="176">
        <v>0</v>
      </c>
      <c r="AG236" s="176">
        <v>0</v>
      </c>
    </row>
    <row r="237" spans="1:33" x14ac:dyDescent="0.25">
      <c r="A237">
        <v>24144</v>
      </c>
      <c r="B237">
        <v>6203</v>
      </c>
      <c r="C237" t="s">
        <v>389</v>
      </c>
      <c r="D237" t="s">
        <v>373</v>
      </c>
      <c r="F237" t="s">
        <v>151</v>
      </c>
      <c r="H237" s="176">
        <v>0</v>
      </c>
      <c r="I237" s="176">
        <v>2646</v>
      </c>
      <c r="J237" s="176">
        <v>2773</v>
      </c>
      <c r="K237" s="176">
        <v>370</v>
      </c>
      <c r="L237" s="176">
        <v>1302</v>
      </c>
      <c r="M237" s="176">
        <v>7091</v>
      </c>
      <c r="N237" s="176">
        <v>556535.20000000042</v>
      </c>
      <c r="O237" s="176">
        <v>0</v>
      </c>
      <c r="P237" s="176">
        <v>1203859.6825869996</v>
      </c>
      <c r="Q237" s="176"/>
      <c r="R237" s="176">
        <v>0</v>
      </c>
      <c r="S237" s="176">
        <v>87173.743975311969</v>
      </c>
      <c r="T237" s="176">
        <v>0</v>
      </c>
      <c r="U237" s="176">
        <v>3093.6773960000073</v>
      </c>
      <c r="V237" s="176">
        <v>0</v>
      </c>
      <c r="W237" s="176">
        <v>0</v>
      </c>
      <c r="X237" s="176">
        <v>476919.20001911098</v>
      </c>
      <c r="Y237" s="176">
        <v>0</v>
      </c>
      <c r="Z237" s="176">
        <v>1100851.3405109998</v>
      </c>
      <c r="AA237" s="176"/>
      <c r="AB237" s="176">
        <v>0</v>
      </c>
      <c r="AC237" s="176">
        <v>79481.722188235435</v>
      </c>
      <c r="AD237" s="176">
        <v>0</v>
      </c>
      <c r="AE237" s="176">
        <v>3780.4505370000043</v>
      </c>
      <c r="AF237" s="176">
        <v>0</v>
      </c>
      <c r="AG237" s="176">
        <v>0</v>
      </c>
    </row>
    <row r="238" spans="1:33" x14ac:dyDescent="0.25">
      <c r="A238">
        <v>24145</v>
      </c>
      <c r="B238">
        <v>6204</v>
      </c>
      <c r="C238" t="s">
        <v>390</v>
      </c>
      <c r="D238" t="s">
        <v>373</v>
      </c>
      <c r="F238" t="s">
        <v>151</v>
      </c>
      <c r="H238" s="176">
        <v>0</v>
      </c>
      <c r="I238" s="176">
        <v>0</v>
      </c>
      <c r="J238" s="176">
        <v>883</v>
      </c>
      <c r="K238" s="176">
        <v>0</v>
      </c>
      <c r="L238" s="176">
        <v>350</v>
      </c>
      <c r="M238" s="176">
        <v>1233</v>
      </c>
      <c r="N238" s="176">
        <v>51467.340000000084</v>
      </c>
      <c r="O238" s="176">
        <v>0</v>
      </c>
      <c r="P238" s="176">
        <v>98185.081796000013</v>
      </c>
      <c r="Q238" s="176"/>
      <c r="R238" s="176">
        <v>0</v>
      </c>
      <c r="S238" s="176">
        <v>7110.3940562535608</v>
      </c>
      <c r="T238" s="176">
        <v>0</v>
      </c>
      <c r="U238" s="176">
        <v>136.98124899999993</v>
      </c>
      <c r="V238" s="176">
        <v>0</v>
      </c>
      <c r="W238" s="176">
        <v>0</v>
      </c>
      <c r="X238" s="176">
        <v>50022.779995999997</v>
      </c>
      <c r="Y238" s="176">
        <v>0</v>
      </c>
      <c r="Z238" s="176">
        <v>103022.03554199997</v>
      </c>
      <c r="AA238" s="176"/>
      <c r="AB238" s="176">
        <v>0</v>
      </c>
      <c r="AC238" s="176">
        <v>7472.103598968326</v>
      </c>
      <c r="AD238" s="176">
        <v>0</v>
      </c>
      <c r="AE238" s="176">
        <v>137.30000000000018</v>
      </c>
      <c r="AF238" s="176">
        <v>0</v>
      </c>
      <c r="AG238" s="176">
        <v>0</v>
      </c>
    </row>
    <row r="239" spans="1:33" x14ac:dyDescent="0.25">
      <c r="A239">
        <v>24146</v>
      </c>
      <c r="B239">
        <v>6205</v>
      </c>
      <c r="C239" t="s">
        <v>391</v>
      </c>
      <c r="D239" t="s">
        <v>373</v>
      </c>
      <c r="F239" t="s">
        <v>151</v>
      </c>
      <c r="H239" s="176">
        <v>401</v>
      </c>
      <c r="I239" s="176">
        <v>3589</v>
      </c>
      <c r="J239" s="176">
        <v>1631</v>
      </c>
      <c r="K239" s="176">
        <v>823</v>
      </c>
      <c r="L239" s="176">
        <v>0</v>
      </c>
      <c r="M239" s="176">
        <v>6444</v>
      </c>
      <c r="N239" s="176">
        <v>281777.63999999978</v>
      </c>
      <c r="O239" s="176">
        <v>0</v>
      </c>
      <c r="P239" s="176">
        <v>749291.22878000047</v>
      </c>
      <c r="Q239" s="176"/>
      <c r="R239" s="176">
        <v>0</v>
      </c>
      <c r="S239" s="176">
        <v>54133.39686849482</v>
      </c>
      <c r="T239" s="176">
        <v>0</v>
      </c>
      <c r="U239" s="176">
        <v>5555.1104160000032</v>
      </c>
      <c r="V239" s="176">
        <v>0</v>
      </c>
      <c r="W239" s="176">
        <v>0</v>
      </c>
      <c r="X239" s="176">
        <v>233341.91998200005</v>
      </c>
      <c r="Y239" s="176">
        <v>0</v>
      </c>
      <c r="Z239" s="176">
        <v>805517.27004299872</v>
      </c>
      <c r="AA239" s="176"/>
      <c r="AB239" s="176">
        <v>0</v>
      </c>
      <c r="AC239" s="176">
        <v>57883.374567651874</v>
      </c>
      <c r="AD239" s="176">
        <v>0</v>
      </c>
      <c r="AE239" s="176">
        <v>4353.3817209999979</v>
      </c>
      <c r="AF239" s="176">
        <v>0</v>
      </c>
      <c r="AG239" s="176">
        <v>0</v>
      </c>
    </row>
    <row r="240" spans="1:33" x14ac:dyDescent="0.25">
      <c r="A240">
        <v>24147</v>
      </c>
      <c r="B240">
        <v>6206</v>
      </c>
      <c r="C240" t="s">
        <v>392</v>
      </c>
      <c r="D240" t="s">
        <v>373</v>
      </c>
      <c r="F240" t="s">
        <v>151</v>
      </c>
      <c r="H240" s="176">
        <v>0</v>
      </c>
      <c r="I240" s="176">
        <v>2431</v>
      </c>
      <c r="J240" s="176">
        <v>3466</v>
      </c>
      <c r="K240" s="176">
        <v>275</v>
      </c>
      <c r="L240" s="176">
        <v>0</v>
      </c>
      <c r="M240" s="176">
        <v>6172</v>
      </c>
      <c r="N240" s="176">
        <v>234748.39999999991</v>
      </c>
      <c r="O240" s="176">
        <v>0</v>
      </c>
      <c r="P240" s="176">
        <v>574110.84767699987</v>
      </c>
      <c r="Q240" s="176"/>
      <c r="R240" s="176">
        <v>0</v>
      </c>
      <c r="S240" s="176">
        <v>41784.605294459776</v>
      </c>
      <c r="T240" s="176">
        <v>0</v>
      </c>
      <c r="U240" s="176">
        <v>948.20551999999952</v>
      </c>
      <c r="V240" s="176">
        <v>0</v>
      </c>
      <c r="W240" s="176">
        <v>0</v>
      </c>
      <c r="X240" s="176">
        <v>241876.39997444462</v>
      </c>
      <c r="Y240" s="176">
        <v>0</v>
      </c>
      <c r="Z240" s="176">
        <v>626767.71568900067</v>
      </c>
      <c r="AA240" s="176"/>
      <c r="AB240" s="176">
        <v>0</v>
      </c>
      <c r="AC240" s="176">
        <v>45218.677884933189</v>
      </c>
      <c r="AD240" s="176">
        <v>0</v>
      </c>
      <c r="AE240" s="176">
        <v>1052.6215059999995</v>
      </c>
      <c r="AF240" s="176">
        <v>0</v>
      </c>
      <c r="AG240" s="176">
        <v>0</v>
      </c>
    </row>
    <row r="241" spans="1:33" x14ac:dyDescent="0.25">
      <c r="A241">
        <v>24148</v>
      </c>
      <c r="B241">
        <v>6207</v>
      </c>
      <c r="C241" t="s">
        <v>393</v>
      </c>
      <c r="D241" t="s">
        <v>373</v>
      </c>
      <c r="F241" t="s">
        <v>151</v>
      </c>
      <c r="H241" s="176">
        <v>0</v>
      </c>
      <c r="I241" s="176">
        <v>72</v>
      </c>
      <c r="J241" s="176">
        <v>6534</v>
      </c>
      <c r="K241" s="176">
        <v>32</v>
      </c>
      <c r="L241" s="176">
        <v>0</v>
      </c>
      <c r="M241" s="176">
        <v>6638</v>
      </c>
      <c r="N241" s="176">
        <v>5216</v>
      </c>
      <c r="O241" s="176">
        <v>0</v>
      </c>
      <c r="P241" s="176">
        <v>701097.80740599986</v>
      </c>
      <c r="Q241" s="176"/>
      <c r="R241" s="176">
        <v>0</v>
      </c>
      <c r="S241" s="176">
        <v>50697.661836475745</v>
      </c>
      <c r="T241" s="176">
        <v>0</v>
      </c>
      <c r="U241" s="176">
        <v>2705.0354169999991</v>
      </c>
      <c r="V241" s="176">
        <v>0</v>
      </c>
      <c r="W241" s="176">
        <v>0</v>
      </c>
      <c r="X241" s="176">
        <v>4831.0000001111111</v>
      </c>
      <c r="Y241" s="176">
        <v>0</v>
      </c>
      <c r="Z241" s="176">
        <v>697732.4578250004</v>
      </c>
      <c r="AA241" s="176"/>
      <c r="AB241" s="176">
        <v>0</v>
      </c>
      <c r="AC241" s="176">
        <v>50700.831489180826</v>
      </c>
      <c r="AD241" s="176">
        <v>0</v>
      </c>
      <c r="AE241" s="176">
        <v>1986.2236560000019</v>
      </c>
      <c r="AF241" s="176">
        <v>0</v>
      </c>
      <c r="AG241" s="176">
        <v>0</v>
      </c>
    </row>
    <row r="242" spans="1:33" x14ac:dyDescent="0.25">
      <c r="A242">
        <v>24149</v>
      </c>
      <c r="B242">
        <v>6208</v>
      </c>
      <c r="C242" t="s">
        <v>394</v>
      </c>
      <c r="D242" t="s">
        <v>373</v>
      </c>
      <c r="F242" t="s">
        <v>151</v>
      </c>
      <c r="H242" s="176">
        <v>0</v>
      </c>
      <c r="I242" s="176">
        <v>834</v>
      </c>
      <c r="J242" s="176">
        <v>861</v>
      </c>
      <c r="K242" s="176">
        <v>2727</v>
      </c>
      <c r="L242" s="176">
        <v>4701</v>
      </c>
      <c r="M242" s="176">
        <v>9123</v>
      </c>
      <c r="N242" s="176">
        <v>1540614.3999999985</v>
      </c>
      <c r="O242" s="176">
        <v>0</v>
      </c>
      <c r="P242" s="176">
        <v>826937.9894069992</v>
      </c>
      <c r="Q242" s="176">
        <v>347929.63037999999</v>
      </c>
      <c r="R242" s="176">
        <v>0</v>
      </c>
      <c r="S242" s="176">
        <v>60769.472748770364</v>
      </c>
      <c r="T242" s="176">
        <v>0</v>
      </c>
      <c r="U242" s="176">
        <v>4762.1471259999962</v>
      </c>
      <c r="V242" s="176">
        <v>0</v>
      </c>
      <c r="W242" s="176">
        <v>0</v>
      </c>
      <c r="X242" s="176">
        <v>1363545.6000340004</v>
      </c>
      <c r="Y242" s="176">
        <v>0</v>
      </c>
      <c r="Z242" s="176">
        <v>766248.91640000045</v>
      </c>
      <c r="AA242" s="176">
        <v>235337.27438200009</v>
      </c>
      <c r="AB242" s="176">
        <v>0</v>
      </c>
      <c r="AC242" s="176">
        <v>55702.427322011688</v>
      </c>
      <c r="AD242" s="176">
        <v>0</v>
      </c>
      <c r="AE242" s="176">
        <v>4398.4924740000024</v>
      </c>
      <c r="AF242" s="176">
        <v>0</v>
      </c>
      <c r="AG242" s="176">
        <v>0</v>
      </c>
    </row>
    <row r="243" spans="1:33" x14ac:dyDescent="0.25">
      <c r="A243">
        <v>24150</v>
      </c>
      <c r="B243">
        <v>6209</v>
      </c>
      <c r="C243" t="s">
        <v>395</v>
      </c>
      <c r="D243" t="s">
        <v>373</v>
      </c>
      <c r="F243" t="s">
        <v>151</v>
      </c>
      <c r="H243" s="176">
        <v>0</v>
      </c>
      <c r="I243" s="176">
        <v>4475</v>
      </c>
      <c r="J243" s="176">
        <v>1002</v>
      </c>
      <c r="K243" s="176">
        <v>400</v>
      </c>
      <c r="L243" s="176">
        <v>0</v>
      </c>
      <c r="M243" s="176">
        <v>5877</v>
      </c>
      <c r="N243" s="176">
        <v>156426.91999999993</v>
      </c>
      <c r="O243" s="176">
        <v>0</v>
      </c>
      <c r="P243" s="176">
        <v>224972.88229099987</v>
      </c>
      <c r="Q243" s="176"/>
      <c r="R243" s="176">
        <v>0</v>
      </c>
      <c r="S243" s="176">
        <v>16543.653782798934</v>
      </c>
      <c r="T243" s="176">
        <v>0</v>
      </c>
      <c r="U243" s="176">
        <v>254.46250000000146</v>
      </c>
      <c r="V243" s="176">
        <v>0</v>
      </c>
      <c r="W243" s="176">
        <v>0</v>
      </c>
      <c r="X243" s="176">
        <v>135472.0400034445</v>
      </c>
      <c r="Y243" s="176">
        <v>0</v>
      </c>
      <c r="Z243" s="176">
        <v>231099.45501899999</v>
      </c>
      <c r="AA243" s="176"/>
      <c r="AB243" s="176">
        <v>0</v>
      </c>
      <c r="AC243" s="176">
        <v>16656.112309568358</v>
      </c>
      <c r="AD243" s="176">
        <v>0</v>
      </c>
      <c r="AE243" s="176">
        <v>366.21290299999964</v>
      </c>
      <c r="AF243" s="176">
        <v>0</v>
      </c>
      <c r="AG243" s="176">
        <v>0</v>
      </c>
    </row>
    <row r="244" spans="1:33" x14ac:dyDescent="0.25">
      <c r="A244">
        <v>24151</v>
      </c>
      <c r="B244">
        <v>6210</v>
      </c>
      <c r="C244" t="s">
        <v>396</v>
      </c>
      <c r="D244" t="s">
        <v>373</v>
      </c>
      <c r="F244" t="s">
        <v>151</v>
      </c>
      <c r="H244" s="176">
        <v>195</v>
      </c>
      <c r="I244" s="176">
        <v>1192</v>
      </c>
      <c r="J244" s="176">
        <v>1415</v>
      </c>
      <c r="K244" s="176">
        <v>361</v>
      </c>
      <c r="L244" s="176">
        <v>0</v>
      </c>
      <c r="M244" s="176">
        <v>3163</v>
      </c>
      <c r="N244" s="176">
        <v>2783</v>
      </c>
      <c r="O244" s="176">
        <v>0</v>
      </c>
      <c r="P244" s="176">
        <v>417084.21247599972</v>
      </c>
      <c r="Q244" s="176"/>
      <c r="R244" s="176">
        <v>0</v>
      </c>
      <c r="S244" s="176">
        <v>30370.740897367526</v>
      </c>
      <c r="T244" s="176">
        <v>0</v>
      </c>
      <c r="U244" s="176">
        <v>4615.1517250000006</v>
      </c>
      <c r="V244" s="176">
        <v>0</v>
      </c>
      <c r="W244" s="176">
        <v>0</v>
      </c>
      <c r="X244" s="176">
        <v>2465.9999996666666</v>
      </c>
      <c r="Y244" s="176">
        <v>0</v>
      </c>
      <c r="Z244" s="176">
        <v>448377.61056900024</v>
      </c>
      <c r="AA244" s="176"/>
      <c r="AB244" s="176">
        <v>0</v>
      </c>
      <c r="AC244" s="176">
        <v>32311.026565554072</v>
      </c>
      <c r="AD244" s="176">
        <v>0</v>
      </c>
      <c r="AE244" s="176">
        <v>4297.1441599999998</v>
      </c>
      <c r="AF244" s="176">
        <v>0</v>
      </c>
      <c r="AG244" s="176">
        <v>0</v>
      </c>
    </row>
    <row r="245" spans="1:33" x14ac:dyDescent="0.25">
      <c r="A245">
        <v>24154</v>
      </c>
      <c r="B245">
        <v>6211</v>
      </c>
      <c r="C245" t="s">
        <v>397</v>
      </c>
      <c r="D245" t="s">
        <v>373</v>
      </c>
      <c r="F245" t="s">
        <v>151</v>
      </c>
      <c r="H245" s="176">
        <v>0</v>
      </c>
      <c r="I245" s="176">
        <v>1482</v>
      </c>
      <c r="J245" s="176">
        <v>978</v>
      </c>
      <c r="K245" s="176">
        <v>12</v>
      </c>
      <c r="L245" s="176">
        <v>0</v>
      </c>
      <c r="M245" s="176">
        <v>2472</v>
      </c>
      <c r="N245" s="176">
        <v>181693.80000000005</v>
      </c>
      <c r="O245" s="176">
        <v>0</v>
      </c>
      <c r="P245" s="176">
        <v>631128.71717899945</v>
      </c>
      <c r="Q245" s="176"/>
      <c r="R245" s="176">
        <v>0</v>
      </c>
      <c r="S245" s="176">
        <v>45568.175268962397</v>
      </c>
      <c r="T245" s="176">
        <v>0</v>
      </c>
      <c r="U245" s="176">
        <v>321.37958299999991</v>
      </c>
      <c r="V245" s="176">
        <v>0</v>
      </c>
      <c r="W245" s="176">
        <v>0</v>
      </c>
      <c r="X245" s="176">
        <v>114151.79998000013</v>
      </c>
      <c r="Y245" s="176">
        <v>0</v>
      </c>
      <c r="Z245" s="176">
        <v>425991.47361099999</v>
      </c>
      <c r="AA245" s="176"/>
      <c r="AB245" s="176">
        <v>0</v>
      </c>
      <c r="AC245" s="176">
        <v>29756.706196257444</v>
      </c>
      <c r="AD245" s="176">
        <v>0</v>
      </c>
      <c r="AE245" s="176">
        <v>343.01828000000023</v>
      </c>
      <c r="AF245" s="176">
        <v>0</v>
      </c>
      <c r="AG245" s="176">
        <v>0</v>
      </c>
    </row>
    <row r="246" spans="1:33" x14ac:dyDescent="0.25">
      <c r="A246">
        <v>24152</v>
      </c>
      <c r="B246">
        <v>6212</v>
      </c>
      <c r="C246" t="s">
        <v>398</v>
      </c>
      <c r="D246" t="s">
        <v>373</v>
      </c>
      <c r="F246" t="s">
        <v>151</v>
      </c>
      <c r="H246" s="176">
        <v>0</v>
      </c>
      <c r="I246" s="176">
        <v>1276</v>
      </c>
      <c r="J246" s="176">
        <v>2196</v>
      </c>
      <c r="K246" s="176">
        <v>122</v>
      </c>
      <c r="L246" s="176">
        <v>0</v>
      </c>
      <c r="M246" s="176">
        <v>3594</v>
      </c>
      <c r="N246" s="176">
        <v>151590.8000000001</v>
      </c>
      <c r="O246" s="176">
        <v>0</v>
      </c>
      <c r="P246" s="176">
        <v>262829.90141099971</v>
      </c>
      <c r="Q246" s="176"/>
      <c r="R246" s="176">
        <v>0</v>
      </c>
      <c r="S246" s="176">
        <v>18952.973847508943</v>
      </c>
      <c r="T246" s="176">
        <v>0</v>
      </c>
      <c r="U246" s="176">
        <v>835.5258759999997</v>
      </c>
      <c r="V246" s="176">
        <v>0</v>
      </c>
      <c r="W246" s="176">
        <v>0</v>
      </c>
      <c r="X246" s="176">
        <v>139552.0000258889</v>
      </c>
      <c r="Y246" s="176">
        <v>0</v>
      </c>
      <c r="Z246" s="176">
        <v>272095.83830199996</v>
      </c>
      <c r="AA246" s="176"/>
      <c r="AB246" s="176">
        <v>0</v>
      </c>
      <c r="AC246" s="176">
        <v>19733.356740084804</v>
      </c>
      <c r="AD246" s="176">
        <v>0</v>
      </c>
      <c r="AE246" s="176">
        <v>1270.3709679999993</v>
      </c>
      <c r="AF246" s="176">
        <v>0</v>
      </c>
      <c r="AG246" s="176">
        <v>0</v>
      </c>
    </row>
    <row r="247" spans="1:33" x14ac:dyDescent="0.25">
      <c r="A247">
        <v>24153</v>
      </c>
      <c r="B247">
        <v>6213</v>
      </c>
      <c r="C247" t="s">
        <v>399</v>
      </c>
      <c r="D247" t="s">
        <v>373</v>
      </c>
      <c r="F247" t="s">
        <v>151</v>
      </c>
      <c r="H247" s="176">
        <v>0</v>
      </c>
      <c r="I247" s="176">
        <v>560</v>
      </c>
      <c r="J247" s="176">
        <v>5628</v>
      </c>
      <c r="K247" s="176">
        <v>58</v>
      </c>
      <c r="L247" s="176">
        <v>482</v>
      </c>
      <c r="M247" s="176">
        <v>6728</v>
      </c>
      <c r="N247" s="176">
        <v>724987.59999999928</v>
      </c>
      <c r="O247" s="176">
        <v>0</v>
      </c>
      <c r="P247" s="176">
        <v>850974.592588</v>
      </c>
      <c r="Q247" s="176"/>
      <c r="R247" s="176">
        <v>0</v>
      </c>
      <c r="S247" s="176">
        <v>61755.517337682264</v>
      </c>
      <c r="T247" s="176">
        <v>0</v>
      </c>
      <c r="U247" s="176">
        <v>3004.5395839999992</v>
      </c>
      <c r="V247" s="176">
        <v>0</v>
      </c>
      <c r="W247" s="176">
        <v>0</v>
      </c>
      <c r="X247" s="176">
        <v>711593.36004500068</v>
      </c>
      <c r="Y247" s="176">
        <v>0</v>
      </c>
      <c r="Z247" s="176">
        <v>935612.47636000067</v>
      </c>
      <c r="AA247" s="176"/>
      <c r="AB247" s="176">
        <v>0</v>
      </c>
      <c r="AC247" s="176">
        <v>68085.56203146826</v>
      </c>
      <c r="AD247" s="176">
        <v>0</v>
      </c>
      <c r="AE247" s="176">
        <v>2790.3666660000026</v>
      </c>
      <c r="AF247" s="176">
        <v>0</v>
      </c>
      <c r="AG247" s="176">
        <v>0</v>
      </c>
    </row>
    <row r="248" spans="1:33" x14ac:dyDescent="0.25">
      <c r="A248">
        <v>24155</v>
      </c>
      <c r="B248">
        <v>6214</v>
      </c>
      <c r="C248" t="s">
        <v>400</v>
      </c>
      <c r="D248" t="s">
        <v>373</v>
      </c>
      <c r="F248" t="s">
        <v>151</v>
      </c>
      <c r="H248" s="176">
        <v>207</v>
      </c>
      <c r="I248" s="176">
        <v>341</v>
      </c>
      <c r="J248" s="176">
        <v>2119</v>
      </c>
      <c r="K248" s="176">
        <v>0</v>
      </c>
      <c r="L248" s="176">
        <v>335</v>
      </c>
      <c r="M248" s="176">
        <v>3002</v>
      </c>
      <c r="N248" s="176">
        <v>40631</v>
      </c>
      <c r="O248" s="176">
        <v>0</v>
      </c>
      <c r="P248" s="176">
        <v>298818.4177730002</v>
      </c>
      <c r="Q248" s="176"/>
      <c r="R248" s="176">
        <v>0</v>
      </c>
      <c r="S248" s="176">
        <v>21659.556828999201</v>
      </c>
      <c r="T248" s="176">
        <v>0</v>
      </c>
      <c r="U248" s="176">
        <v>2358.5890830322605</v>
      </c>
      <c r="V248" s="176">
        <v>0</v>
      </c>
      <c r="W248" s="176">
        <v>0</v>
      </c>
      <c r="X248" s="176">
        <v>43531.000000111089</v>
      </c>
      <c r="Y248" s="176">
        <v>0</v>
      </c>
      <c r="Z248" s="176">
        <v>303675.59074299969</v>
      </c>
      <c r="AA248" s="176"/>
      <c r="AB248" s="176">
        <v>0</v>
      </c>
      <c r="AC248" s="176">
        <v>21976.085672006164</v>
      </c>
      <c r="AD248" s="176">
        <v>0</v>
      </c>
      <c r="AE248" s="176">
        <v>2985.0645159677424</v>
      </c>
      <c r="AF248" s="176">
        <v>0</v>
      </c>
      <c r="AG248" s="176">
        <v>0</v>
      </c>
    </row>
    <row r="249" spans="1:33" x14ac:dyDescent="0.25">
      <c r="A249">
        <v>86054</v>
      </c>
      <c r="B249">
        <v>6215</v>
      </c>
      <c r="C249" t="s">
        <v>401</v>
      </c>
      <c r="D249" t="s">
        <v>373</v>
      </c>
      <c r="F249" t="s">
        <v>199</v>
      </c>
      <c r="H249" s="176">
        <v>3950</v>
      </c>
      <c r="I249" s="176">
        <v>314</v>
      </c>
      <c r="J249" s="176">
        <v>4930</v>
      </c>
      <c r="K249" s="176">
        <v>0</v>
      </c>
      <c r="L249" s="176">
        <v>0</v>
      </c>
      <c r="M249" s="176">
        <v>9194</v>
      </c>
      <c r="N249" s="176">
        <v>562558</v>
      </c>
      <c r="O249" s="176">
        <v>0</v>
      </c>
      <c r="P249" s="176">
        <v>972759.19854539842</v>
      </c>
      <c r="Q249" s="176"/>
      <c r="R249" s="176">
        <v>0</v>
      </c>
      <c r="S249" s="176"/>
      <c r="T249" s="176">
        <v>0</v>
      </c>
      <c r="U249" s="176"/>
      <c r="V249" s="176">
        <v>0</v>
      </c>
      <c r="W249" s="176">
        <v>0</v>
      </c>
      <c r="X249" s="176">
        <v>527764.20002199989</v>
      </c>
      <c r="Y249" s="176">
        <v>0</v>
      </c>
      <c r="Z249" s="176">
        <v>1095695.2423916017</v>
      </c>
      <c r="AA249" s="176"/>
      <c r="AB249" s="176">
        <v>0</v>
      </c>
      <c r="AC249" s="176"/>
      <c r="AD249" s="176">
        <v>0</v>
      </c>
      <c r="AE249" s="176">
        <v>4867.0967740000006</v>
      </c>
      <c r="AF249" s="176">
        <v>0</v>
      </c>
      <c r="AG249" s="176">
        <v>0</v>
      </c>
    </row>
    <row r="250" spans="1:33" x14ac:dyDescent="0.25">
      <c r="A250">
        <v>24115</v>
      </c>
      <c r="B250">
        <v>6301</v>
      </c>
      <c r="C250" t="s">
        <v>402</v>
      </c>
      <c r="D250" t="s">
        <v>373</v>
      </c>
      <c r="F250" t="s">
        <v>151</v>
      </c>
      <c r="H250" s="176">
        <v>0</v>
      </c>
      <c r="I250" s="176">
        <v>0</v>
      </c>
      <c r="J250" s="176">
        <v>2816</v>
      </c>
      <c r="K250" s="176">
        <v>89</v>
      </c>
      <c r="L250" s="176">
        <v>0</v>
      </c>
      <c r="M250" s="176">
        <v>2905</v>
      </c>
      <c r="N250" s="176">
        <v>133226.38399999903</v>
      </c>
      <c r="O250" s="176">
        <v>0</v>
      </c>
      <c r="P250" s="176">
        <v>183845.9111289999</v>
      </c>
      <c r="Q250" s="176"/>
      <c r="R250" s="176">
        <v>0</v>
      </c>
      <c r="S250" s="176">
        <v>17193.244216290143</v>
      </c>
      <c r="T250" s="176">
        <v>0</v>
      </c>
      <c r="U250" s="176">
        <v>642.32773109243681</v>
      </c>
      <c r="V250" s="176">
        <v>0</v>
      </c>
      <c r="W250" s="176">
        <v>0</v>
      </c>
      <c r="X250" s="176">
        <v>118094.49199800077</v>
      </c>
      <c r="Y250" s="176">
        <v>0</v>
      </c>
      <c r="Z250" s="176">
        <v>185498.67370799999</v>
      </c>
      <c r="AA250" s="176"/>
      <c r="AB250" s="176">
        <v>0</v>
      </c>
      <c r="AC250" s="176">
        <v>16509.405559457355</v>
      </c>
      <c r="AD250" s="176">
        <v>0</v>
      </c>
      <c r="AE250" s="176">
        <v>691.9187191428573</v>
      </c>
      <c r="AF250" s="176">
        <v>0</v>
      </c>
      <c r="AG250" s="176">
        <v>0</v>
      </c>
    </row>
    <row r="251" spans="1:33" x14ac:dyDescent="0.25">
      <c r="A251">
        <v>24116</v>
      </c>
      <c r="B251">
        <v>6302</v>
      </c>
      <c r="C251" t="s">
        <v>403</v>
      </c>
      <c r="D251" t="s">
        <v>373</v>
      </c>
      <c r="F251" t="s">
        <v>151</v>
      </c>
      <c r="H251" s="176">
        <v>2389</v>
      </c>
      <c r="I251" s="176">
        <v>713</v>
      </c>
      <c r="J251" s="176">
        <v>349</v>
      </c>
      <c r="K251" s="176">
        <v>327</v>
      </c>
      <c r="L251" s="176">
        <v>156</v>
      </c>
      <c r="M251" s="176">
        <v>3934</v>
      </c>
      <c r="N251" s="176">
        <v>65222.195999999996</v>
      </c>
      <c r="O251" s="176">
        <v>0</v>
      </c>
      <c r="P251" s="176">
        <v>547332.75183199998</v>
      </c>
      <c r="Q251" s="176"/>
      <c r="R251" s="176">
        <v>0</v>
      </c>
      <c r="S251" s="176">
        <v>50649.208584638807</v>
      </c>
      <c r="T251" s="176">
        <v>0</v>
      </c>
      <c r="U251" s="176">
        <v>4696.9823529411733</v>
      </c>
      <c r="V251" s="176">
        <v>0</v>
      </c>
      <c r="W251" s="176">
        <v>0</v>
      </c>
      <c r="X251" s="176">
        <v>65325.219999999972</v>
      </c>
      <c r="Y251" s="176">
        <v>0</v>
      </c>
      <c r="Z251" s="176">
        <v>554934.47739099991</v>
      </c>
      <c r="AA251" s="176"/>
      <c r="AB251" s="176">
        <v>0</v>
      </c>
      <c r="AC251" s="176">
        <v>49475.675373520717</v>
      </c>
      <c r="AD251" s="176">
        <v>0</v>
      </c>
      <c r="AE251" s="176">
        <v>4948.0551730000052</v>
      </c>
      <c r="AF251" s="176">
        <v>0</v>
      </c>
      <c r="AG251" s="176">
        <v>0</v>
      </c>
    </row>
    <row r="252" spans="1:33" x14ac:dyDescent="0.25">
      <c r="A252">
        <v>24117</v>
      </c>
      <c r="B252">
        <v>6303</v>
      </c>
      <c r="C252" t="s">
        <v>404</v>
      </c>
      <c r="D252" t="s">
        <v>373</v>
      </c>
      <c r="F252" t="s">
        <v>151</v>
      </c>
      <c r="H252" s="176">
        <v>0</v>
      </c>
      <c r="I252" s="176">
        <v>447</v>
      </c>
      <c r="J252" s="176">
        <v>1026</v>
      </c>
      <c r="K252" s="176">
        <v>105</v>
      </c>
      <c r="L252" s="176">
        <v>223</v>
      </c>
      <c r="M252" s="176">
        <v>1801</v>
      </c>
      <c r="N252" s="176">
        <v>67901.739999999525</v>
      </c>
      <c r="O252" s="176">
        <v>0</v>
      </c>
      <c r="P252" s="176">
        <v>209743.092588</v>
      </c>
      <c r="Q252" s="176"/>
      <c r="R252" s="176">
        <v>0</v>
      </c>
      <c r="S252" s="176">
        <v>19819.418918846386</v>
      </c>
      <c r="T252" s="176">
        <v>0</v>
      </c>
      <c r="U252" s="176">
        <v>1239.2229601518047</v>
      </c>
      <c r="V252" s="176">
        <v>0</v>
      </c>
      <c r="W252" s="176">
        <v>0</v>
      </c>
      <c r="X252" s="176">
        <v>70742.852001000661</v>
      </c>
      <c r="Y252" s="176">
        <v>0</v>
      </c>
      <c r="Z252" s="176">
        <v>209323.88159499993</v>
      </c>
      <c r="AA252" s="176"/>
      <c r="AB252" s="176">
        <v>0</v>
      </c>
      <c r="AC252" s="176">
        <v>18707.840409321558</v>
      </c>
      <c r="AD252" s="176">
        <v>0</v>
      </c>
      <c r="AE252" s="176">
        <v>1372.530589612903</v>
      </c>
      <c r="AF252" s="176">
        <v>0</v>
      </c>
      <c r="AG252" s="176">
        <v>0</v>
      </c>
    </row>
    <row r="253" spans="1:33" x14ac:dyDescent="0.25">
      <c r="A253">
        <v>24118</v>
      </c>
      <c r="B253">
        <v>6304</v>
      </c>
      <c r="C253" t="s">
        <v>405</v>
      </c>
      <c r="D253" t="s">
        <v>373</v>
      </c>
      <c r="F253" t="s">
        <v>151</v>
      </c>
      <c r="H253" s="176">
        <v>3497</v>
      </c>
      <c r="I253" s="176">
        <v>333</v>
      </c>
      <c r="J253" s="176">
        <v>308</v>
      </c>
      <c r="K253" s="176">
        <v>531</v>
      </c>
      <c r="L253" s="176">
        <v>276</v>
      </c>
      <c r="M253" s="176">
        <v>4945</v>
      </c>
      <c r="N253" s="176">
        <v>54735</v>
      </c>
      <c r="O253" s="176">
        <v>0</v>
      </c>
      <c r="P253" s="176">
        <v>741571.15739200031</v>
      </c>
      <c r="Q253" s="176"/>
      <c r="R253" s="176">
        <v>0</v>
      </c>
      <c r="S253" s="176">
        <v>69121.842439001935</v>
      </c>
      <c r="T253" s="176">
        <v>0</v>
      </c>
      <c r="U253" s="176">
        <v>6412.9621841512635</v>
      </c>
      <c r="V253" s="176">
        <v>0</v>
      </c>
      <c r="W253" s="176">
        <v>0</v>
      </c>
      <c r="X253" s="176">
        <v>48628</v>
      </c>
      <c r="Y253" s="176">
        <v>0</v>
      </c>
      <c r="Z253" s="176">
        <v>741680.51377299987</v>
      </c>
      <c r="AA253" s="176"/>
      <c r="AB253" s="176">
        <v>0</v>
      </c>
      <c r="AC253" s="176">
        <v>66192.457646472787</v>
      </c>
      <c r="AD253" s="176">
        <v>0</v>
      </c>
      <c r="AE253" s="176">
        <v>5826.6666671428611</v>
      </c>
      <c r="AF253" s="176">
        <v>0</v>
      </c>
      <c r="AG253" s="176">
        <v>0</v>
      </c>
    </row>
    <row r="254" spans="1:33" x14ac:dyDescent="0.25">
      <c r="A254">
        <v>24119</v>
      </c>
      <c r="B254">
        <v>6305</v>
      </c>
      <c r="C254" t="s">
        <v>406</v>
      </c>
      <c r="D254" t="s">
        <v>373</v>
      </c>
      <c r="F254" t="s">
        <v>151</v>
      </c>
      <c r="H254" s="176">
        <v>1537.5</v>
      </c>
      <c r="I254" s="176">
        <v>246.4</v>
      </c>
      <c r="J254" s="176">
        <v>0</v>
      </c>
      <c r="K254" s="176">
        <v>30</v>
      </c>
      <c r="L254" s="176">
        <v>0</v>
      </c>
      <c r="M254" s="176">
        <v>1813.9</v>
      </c>
      <c r="N254" s="176">
        <v>26676</v>
      </c>
      <c r="O254" s="176">
        <v>0</v>
      </c>
      <c r="P254" s="176">
        <v>265157.49918900011</v>
      </c>
      <c r="Q254" s="176"/>
      <c r="R254" s="176">
        <v>0</v>
      </c>
      <c r="S254" s="176">
        <v>24669.309133678416</v>
      </c>
      <c r="T254" s="176">
        <v>0</v>
      </c>
      <c r="U254" s="176">
        <v>1065.3319327731087</v>
      </c>
      <c r="V254" s="176">
        <v>0</v>
      </c>
      <c r="W254" s="176">
        <v>0</v>
      </c>
      <c r="X254" s="176">
        <v>23459</v>
      </c>
      <c r="Y254" s="176">
        <v>0</v>
      </c>
      <c r="Z254" s="176">
        <v>261758.75360299973</v>
      </c>
      <c r="AA254" s="176"/>
      <c r="AB254" s="176">
        <v>0</v>
      </c>
      <c r="AC254" s="176">
        <v>23380.339038675622</v>
      </c>
      <c r="AD254" s="176">
        <v>0</v>
      </c>
      <c r="AE254" s="176">
        <v>1090.0952382857158</v>
      </c>
      <c r="AF254" s="176">
        <v>0</v>
      </c>
      <c r="AG254" s="176">
        <v>0</v>
      </c>
    </row>
    <row r="255" spans="1:33" x14ac:dyDescent="0.25">
      <c r="A255">
        <v>24120</v>
      </c>
      <c r="B255">
        <v>6306</v>
      </c>
      <c r="C255" t="s">
        <v>407</v>
      </c>
      <c r="D255" t="s">
        <v>373</v>
      </c>
      <c r="F255" t="s">
        <v>199</v>
      </c>
      <c r="H255" s="176">
        <v>0</v>
      </c>
      <c r="I255" s="176">
        <v>3167</v>
      </c>
      <c r="J255" s="176">
        <v>1106</v>
      </c>
      <c r="K255" s="176">
        <v>410</v>
      </c>
      <c r="L255" s="176">
        <v>475</v>
      </c>
      <c r="M255" s="176">
        <v>5158</v>
      </c>
      <c r="N255" s="176">
        <v>100541.42800000071</v>
      </c>
      <c r="O255" s="176">
        <v>0</v>
      </c>
      <c r="P255" s="176">
        <v>328462.40169400023</v>
      </c>
      <c r="Q255" s="176"/>
      <c r="R255" s="176">
        <v>0</v>
      </c>
      <c r="S255" s="176">
        <v>30688.193429149986</v>
      </c>
      <c r="T255" s="176">
        <v>0</v>
      </c>
      <c r="U255" s="176">
        <v>593.6949338676759</v>
      </c>
      <c r="V255" s="176">
        <v>0</v>
      </c>
      <c r="W255" s="176">
        <v>0</v>
      </c>
      <c r="X255" s="176">
        <v>91016.436004999734</v>
      </c>
      <c r="Y255" s="176">
        <v>0</v>
      </c>
      <c r="Z255" s="176">
        <v>345117.55392800039</v>
      </c>
      <c r="AA255" s="176"/>
      <c r="AB255" s="176">
        <v>0</v>
      </c>
      <c r="AC255" s="176">
        <v>30845.155260505613</v>
      </c>
      <c r="AD255" s="176">
        <v>0</v>
      </c>
      <c r="AE255" s="176">
        <v>741.03671062929061</v>
      </c>
      <c r="AF255" s="176">
        <v>0</v>
      </c>
      <c r="AG255" s="176">
        <v>0</v>
      </c>
    </row>
    <row r="256" spans="1:33" x14ac:dyDescent="0.25">
      <c r="A256">
        <v>24121</v>
      </c>
      <c r="B256">
        <v>6307</v>
      </c>
      <c r="C256" t="s">
        <v>408</v>
      </c>
      <c r="D256" t="s">
        <v>373</v>
      </c>
      <c r="F256" t="s">
        <v>151</v>
      </c>
      <c r="H256" s="176">
        <v>0</v>
      </c>
      <c r="I256" s="176">
        <v>573</v>
      </c>
      <c r="J256" s="176">
        <v>2082</v>
      </c>
      <c r="K256" s="176">
        <v>50</v>
      </c>
      <c r="L256" s="176">
        <v>0</v>
      </c>
      <c r="M256" s="176">
        <v>2705</v>
      </c>
      <c r="N256" s="176">
        <v>97597.639999999781</v>
      </c>
      <c r="O256" s="176">
        <v>0</v>
      </c>
      <c r="P256" s="176">
        <v>220431.20946200006</v>
      </c>
      <c r="Q256" s="176"/>
      <c r="R256" s="176">
        <v>0</v>
      </c>
      <c r="S256" s="176">
        <v>20589.430876798087</v>
      </c>
      <c r="T256" s="176">
        <v>0</v>
      </c>
      <c r="U256" s="176">
        <v>436.98366013071882</v>
      </c>
      <c r="V256" s="176">
        <v>0</v>
      </c>
      <c r="W256" s="176">
        <v>0</v>
      </c>
      <c r="X256" s="176">
        <v>75420.176004999783</v>
      </c>
      <c r="Y256" s="176">
        <v>0</v>
      </c>
      <c r="Z256" s="176">
        <v>211199.77267399989</v>
      </c>
      <c r="AA256" s="176"/>
      <c r="AB256" s="176">
        <v>0</v>
      </c>
      <c r="AC256" s="176">
        <v>18854.068250232933</v>
      </c>
      <c r="AD256" s="176">
        <v>0</v>
      </c>
      <c r="AE256" s="176">
        <v>391.63398722222337</v>
      </c>
      <c r="AF256" s="176">
        <v>0</v>
      </c>
      <c r="AG256" s="176">
        <v>0</v>
      </c>
    </row>
    <row r="257" spans="1:33" x14ac:dyDescent="0.25">
      <c r="A257">
        <v>24122</v>
      </c>
      <c r="B257">
        <v>6308</v>
      </c>
      <c r="C257" t="s">
        <v>409</v>
      </c>
      <c r="D257" t="s">
        <v>373</v>
      </c>
      <c r="F257" t="s">
        <v>151</v>
      </c>
      <c r="H257" s="176">
        <v>0</v>
      </c>
      <c r="I257" s="176">
        <v>0</v>
      </c>
      <c r="J257" s="176">
        <v>3895</v>
      </c>
      <c r="K257" s="176">
        <v>369</v>
      </c>
      <c r="L257" s="176">
        <v>298</v>
      </c>
      <c r="M257" s="176">
        <v>4562</v>
      </c>
      <c r="N257" s="176">
        <v>231139.96000000299</v>
      </c>
      <c r="O257" s="176">
        <v>0</v>
      </c>
      <c r="P257" s="176">
        <v>388614.10008200025</v>
      </c>
      <c r="Q257" s="176"/>
      <c r="R257" s="176">
        <v>0</v>
      </c>
      <c r="S257" s="176">
        <v>36423.825161860441</v>
      </c>
      <c r="T257" s="176">
        <v>0</v>
      </c>
      <c r="U257" s="176">
        <v>1326.8314358001255</v>
      </c>
      <c r="V257" s="176">
        <v>0</v>
      </c>
      <c r="W257" s="176">
        <v>0</v>
      </c>
      <c r="X257" s="176">
        <v>254921.1519899969</v>
      </c>
      <c r="Y257" s="176">
        <v>0</v>
      </c>
      <c r="Z257" s="176">
        <v>410760.73891299963</v>
      </c>
      <c r="AA257" s="176"/>
      <c r="AB257" s="176">
        <v>0</v>
      </c>
      <c r="AC257" s="176">
        <v>36466.407599633036</v>
      </c>
      <c r="AD257" s="176">
        <v>0</v>
      </c>
      <c r="AE257" s="176">
        <v>1409.4021972652324</v>
      </c>
      <c r="AF257" s="176">
        <v>0</v>
      </c>
      <c r="AG257" s="176">
        <v>0</v>
      </c>
    </row>
    <row r="258" spans="1:33" x14ac:dyDescent="0.25">
      <c r="A258">
        <v>24123</v>
      </c>
      <c r="B258">
        <v>6309</v>
      </c>
      <c r="C258" t="s">
        <v>410</v>
      </c>
      <c r="D258" t="s">
        <v>373</v>
      </c>
      <c r="F258" t="s">
        <v>151</v>
      </c>
      <c r="H258" s="176">
        <v>1397</v>
      </c>
      <c r="I258" s="176">
        <v>904</v>
      </c>
      <c r="J258" s="176">
        <v>287</v>
      </c>
      <c r="K258" s="176">
        <v>20</v>
      </c>
      <c r="L258" s="176">
        <v>0</v>
      </c>
      <c r="M258" s="176">
        <v>2608</v>
      </c>
      <c r="N258" s="176">
        <v>18288</v>
      </c>
      <c r="O258" s="176">
        <v>0</v>
      </c>
      <c r="P258" s="176">
        <v>383113.55760699976</v>
      </c>
      <c r="Q258" s="176"/>
      <c r="R258" s="176">
        <v>0</v>
      </c>
      <c r="S258" s="176">
        <v>35894.466713828515</v>
      </c>
      <c r="T258" s="176">
        <v>0</v>
      </c>
      <c r="U258" s="176">
        <v>1917.6402819004493</v>
      </c>
      <c r="V258" s="176">
        <v>0</v>
      </c>
      <c r="W258" s="176">
        <v>0</v>
      </c>
      <c r="X258" s="176">
        <v>18693</v>
      </c>
      <c r="Y258" s="176">
        <v>0</v>
      </c>
      <c r="Z258" s="176">
        <v>383114.24753100006</v>
      </c>
      <c r="AA258" s="176"/>
      <c r="AB258" s="176">
        <v>0</v>
      </c>
      <c r="AC258" s="176">
        <v>34178.642784405136</v>
      </c>
      <c r="AD258" s="176">
        <v>0</v>
      </c>
      <c r="AE258" s="176">
        <v>1616.4151409230801</v>
      </c>
      <c r="AF258" s="176">
        <v>0</v>
      </c>
      <c r="AG258" s="176">
        <v>0</v>
      </c>
    </row>
    <row r="259" spans="1:33" x14ac:dyDescent="0.25">
      <c r="A259">
        <v>24124</v>
      </c>
      <c r="B259">
        <v>6310</v>
      </c>
      <c r="C259" t="s">
        <v>411</v>
      </c>
      <c r="D259" t="s">
        <v>373</v>
      </c>
      <c r="F259" t="s">
        <v>151</v>
      </c>
      <c r="H259" s="176">
        <v>0</v>
      </c>
      <c r="I259" s="176">
        <v>0</v>
      </c>
      <c r="J259" s="176">
        <v>2365</v>
      </c>
      <c r="K259" s="176">
        <v>0</v>
      </c>
      <c r="L259" s="176">
        <v>507</v>
      </c>
      <c r="M259" s="176">
        <v>2872</v>
      </c>
      <c r="N259" s="176">
        <v>131493.78400000045</v>
      </c>
      <c r="O259" s="176">
        <v>0</v>
      </c>
      <c r="P259" s="176">
        <v>172862.70091899997</v>
      </c>
      <c r="Q259" s="176"/>
      <c r="R259" s="176">
        <v>0</v>
      </c>
      <c r="S259" s="176">
        <v>16173.498778046487</v>
      </c>
      <c r="T259" s="176">
        <v>0</v>
      </c>
      <c r="U259" s="176">
        <v>282.14215686274656</v>
      </c>
      <c r="V259" s="176">
        <v>0</v>
      </c>
      <c r="W259" s="176">
        <v>0</v>
      </c>
      <c r="X259" s="176">
        <v>109963.53599799913</v>
      </c>
      <c r="Y259" s="176">
        <v>0</v>
      </c>
      <c r="Z259" s="176">
        <v>181275.61631499999</v>
      </c>
      <c r="AA259" s="176"/>
      <c r="AB259" s="176">
        <v>0</v>
      </c>
      <c r="AC259" s="176">
        <v>16147.098222871729</v>
      </c>
      <c r="AD259" s="176">
        <v>0</v>
      </c>
      <c r="AE259" s="176">
        <v>419.48809566666569</v>
      </c>
      <c r="AF259" s="176">
        <v>0</v>
      </c>
      <c r="AG259" s="176">
        <v>0</v>
      </c>
    </row>
    <row r="260" spans="1:33" x14ac:dyDescent="0.25">
      <c r="A260">
        <v>24156</v>
      </c>
      <c r="B260">
        <v>6311</v>
      </c>
      <c r="C260" t="s">
        <v>412</v>
      </c>
      <c r="D260" t="s">
        <v>373</v>
      </c>
      <c r="F260" t="s">
        <v>151</v>
      </c>
      <c r="H260" s="176">
        <v>0</v>
      </c>
      <c r="I260" s="176">
        <v>3288</v>
      </c>
      <c r="J260" s="176">
        <v>0</v>
      </c>
      <c r="K260" s="176">
        <v>82</v>
      </c>
      <c r="L260" s="176">
        <v>280</v>
      </c>
      <c r="M260" s="176">
        <v>3650</v>
      </c>
      <c r="N260" s="176">
        <v>246743</v>
      </c>
      <c r="O260" s="176">
        <v>0</v>
      </c>
      <c r="P260" s="176">
        <v>259183.889647</v>
      </c>
      <c r="Q260" s="176"/>
      <c r="R260" s="176">
        <v>0</v>
      </c>
      <c r="S260" s="176">
        <v>24420.874461908592</v>
      </c>
      <c r="T260" s="176">
        <v>0</v>
      </c>
      <c r="U260" s="176">
        <v>1199.1493959958325</v>
      </c>
      <c r="V260" s="176">
        <v>0</v>
      </c>
      <c r="W260" s="176">
        <v>0</v>
      </c>
      <c r="X260" s="176">
        <v>335411</v>
      </c>
      <c r="Y260" s="176">
        <v>0</v>
      </c>
      <c r="Z260" s="176">
        <v>259648.38108800002</v>
      </c>
      <c r="AA260" s="176"/>
      <c r="AB260" s="176">
        <v>0</v>
      </c>
      <c r="AC260" s="176">
        <v>23381.181183569399</v>
      </c>
      <c r="AD260" s="176">
        <v>0</v>
      </c>
      <c r="AE260" s="176">
        <v>1998.6447213571109</v>
      </c>
      <c r="AF260" s="176">
        <v>0</v>
      </c>
      <c r="AG260" s="176">
        <v>0</v>
      </c>
    </row>
    <row r="261" spans="1:33" x14ac:dyDescent="0.25">
      <c r="A261">
        <v>86052</v>
      </c>
      <c r="B261">
        <v>6312</v>
      </c>
      <c r="C261" t="s">
        <v>413</v>
      </c>
      <c r="D261" t="s">
        <v>373</v>
      </c>
      <c r="F261" t="s">
        <v>151</v>
      </c>
      <c r="H261" s="176">
        <v>0</v>
      </c>
      <c r="I261" s="176">
        <v>3674</v>
      </c>
      <c r="J261" s="176">
        <v>240</v>
      </c>
      <c r="K261" s="176">
        <v>0</v>
      </c>
      <c r="L261" s="176">
        <v>0</v>
      </c>
      <c r="M261" s="176">
        <v>3914</v>
      </c>
      <c r="N261" s="176">
        <v>995200</v>
      </c>
      <c r="O261" s="176">
        <v>0</v>
      </c>
      <c r="P261" s="176">
        <v>860505.20272399997</v>
      </c>
      <c r="Q261" s="176"/>
      <c r="R261" s="176">
        <v>0</v>
      </c>
      <c r="S261" s="176"/>
      <c r="T261" s="176">
        <v>0</v>
      </c>
      <c r="U261" s="176">
        <v>0</v>
      </c>
      <c r="V261" s="176">
        <v>0</v>
      </c>
      <c r="W261" s="176">
        <v>0</v>
      </c>
      <c r="X261" s="176">
        <v>769717.65999999992</v>
      </c>
      <c r="Y261" s="176">
        <v>0</v>
      </c>
      <c r="Z261" s="176">
        <v>903734.23942300002</v>
      </c>
      <c r="AA261" s="176"/>
      <c r="AB261" s="176">
        <v>0</v>
      </c>
      <c r="AC261" s="176"/>
      <c r="AD261" s="176">
        <v>0</v>
      </c>
      <c r="AE261" s="176">
        <v>1139.416667</v>
      </c>
      <c r="AF261" s="176">
        <v>0</v>
      </c>
      <c r="AG261" s="176">
        <v>0</v>
      </c>
    </row>
    <row r="262" spans="1:33" x14ac:dyDescent="0.25">
      <c r="A262">
        <v>24126</v>
      </c>
      <c r="B262">
        <v>6402</v>
      </c>
      <c r="C262" t="s">
        <v>414</v>
      </c>
      <c r="D262" t="s">
        <v>373</v>
      </c>
      <c r="F262" t="s">
        <v>151</v>
      </c>
      <c r="H262" s="176">
        <v>0</v>
      </c>
      <c r="I262" s="176">
        <v>0</v>
      </c>
      <c r="J262" s="176">
        <v>15</v>
      </c>
      <c r="K262" s="176">
        <v>24413</v>
      </c>
      <c r="L262" s="176">
        <v>0</v>
      </c>
      <c r="M262" s="176">
        <v>24428</v>
      </c>
      <c r="N262" s="176">
        <v>936115.90997467935</v>
      </c>
      <c r="O262" s="176">
        <v>0</v>
      </c>
      <c r="P262" s="176">
        <v>1860495.1618840001</v>
      </c>
      <c r="Q262" s="176"/>
      <c r="R262" s="176">
        <v>0</v>
      </c>
      <c r="S262" s="176">
        <v>2.8083478290354833</v>
      </c>
      <c r="T262" s="176">
        <v>0</v>
      </c>
      <c r="U262" s="176">
        <v>1686.8714829999954</v>
      </c>
      <c r="V262" s="176">
        <v>0</v>
      </c>
      <c r="W262" s="176">
        <v>0</v>
      </c>
      <c r="X262" s="176">
        <v>886738.1700003203</v>
      </c>
      <c r="Y262" s="176">
        <v>0</v>
      </c>
      <c r="Z262" s="176">
        <v>1971794.9050779999</v>
      </c>
      <c r="AA262" s="176"/>
      <c r="AB262" s="176">
        <v>0</v>
      </c>
      <c r="AC262" s="176">
        <v>2.6502860772889107</v>
      </c>
      <c r="AD262" s="176">
        <v>0</v>
      </c>
      <c r="AE262" s="176">
        <v>2996.7695419999945</v>
      </c>
      <c r="AF262" s="176">
        <v>0</v>
      </c>
      <c r="AG262" s="176">
        <v>0</v>
      </c>
    </row>
    <row r="263" spans="1:33" x14ac:dyDescent="0.25">
      <c r="A263">
        <v>24111</v>
      </c>
      <c r="B263">
        <v>7101</v>
      </c>
      <c r="C263" t="s">
        <v>415</v>
      </c>
      <c r="D263" t="s">
        <v>416</v>
      </c>
      <c r="F263" t="s">
        <v>151</v>
      </c>
      <c r="H263" s="176">
        <v>0</v>
      </c>
      <c r="I263" s="176">
        <v>1026</v>
      </c>
      <c r="J263" s="176">
        <v>3425</v>
      </c>
      <c r="K263" s="176">
        <v>1995</v>
      </c>
      <c r="L263" s="176">
        <v>0</v>
      </c>
      <c r="M263" s="176">
        <v>6446</v>
      </c>
      <c r="N263" s="176">
        <v>469037.01999999955</v>
      </c>
      <c r="O263" s="176">
        <v>0</v>
      </c>
      <c r="P263" s="176">
        <v>508931.92563299928</v>
      </c>
      <c r="Q263" s="176"/>
      <c r="R263" s="176">
        <v>0</v>
      </c>
      <c r="S263" s="176">
        <v>1953.2535523173283</v>
      </c>
      <c r="T263" s="176">
        <v>0</v>
      </c>
      <c r="U263" s="176">
        <v>1301.8130300000012</v>
      </c>
      <c r="V263" s="176">
        <v>0</v>
      </c>
      <c r="W263" s="176">
        <v>0</v>
      </c>
      <c r="X263" s="176">
        <v>278414.86000000034</v>
      </c>
      <c r="Y263" s="176">
        <v>0</v>
      </c>
      <c r="Z263" s="176">
        <v>429583.22635100037</v>
      </c>
      <c r="AA263" s="176"/>
      <c r="AB263" s="176">
        <v>0</v>
      </c>
      <c r="AC263" s="176">
        <v>1672.7404254242356</v>
      </c>
      <c r="AD263" s="176">
        <v>0</v>
      </c>
      <c r="AE263" s="176">
        <v>1444.8835429999999</v>
      </c>
      <c r="AF263" s="176">
        <v>0</v>
      </c>
      <c r="AG263" s="176">
        <v>0</v>
      </c>
    </row>
    <row r="264" spans="1:33" x14ac:dyDescent="0.25">
      <c r="A264">
        <v>24089</v>
      </c>
      <c r="B264">
        <v>7102</v>
      </c>
      <c r="C264" t="s">
        <v>417</v>
      </c>
      <c r="D264" t="s">
        <v>416</v>
      </c>
      <c r="F264" t="s">
        <v>151</v>
      </c>
      <c r="H264" s="176">
        <v>0</v>
      </c>
      <c r="I264" s="176">
        <v>332</v>
      </c>
      <c r="J264" s="176">
        <v>2911</v>
      </c>
      <c r="K264" s="176">
        <v>25</v>
      </c>
      <c r="L264" s="176">
        <v>2289</v>
      </c>
      <c r="M264" s="176">
        <v>5557</v>
      </c>
      <c r="N264" s="176">
        <v>222394.56000000003</v>
      </c>
      <c r="O264" s="176">
        <v>0</v>
      </c>
      <c r="P264" s="176">
        <v>421817.7063339185</v>
      </c>
      <c r="Q264" s="176"/>
      <c r="R264" s="176">
        <v>0</v>
      </c>
      <c r="S264" s="176">
        <v>1618.5299694857986</v>
      </c>
      <c r="T264" s="176">
        <v>0</v>
      </c>
      <c r="U264" s="176">
        <v>4460.1074270000036</v>
      </c>
      <c r="V264" s="176">
        <v>0</v>
      </c>
      <c r="W264" s="176">
        <v>0</v>
      </c>
      <c r="X264" s="176">
        <v>187301.62999999977</v>
      </c>
      <c r="Y264" s="176">
        <v>0</v>
      </c>
      <c r="Z264" s="176">
        <v>387778.3005115753</v>
      </c>
      <c r="AA264" s="176"/>
      <c r="AB264" s="176">
        <v>0</v>
      </c>
      <c r="AC264" s="176">
        <v>1506.5774913749328</v>
      </c>
      <c r="AD264" s="176">
        <v>0</v>
      </c>
      <c r="AE264" s="176">
        <v>4124.0738909999973</v>
      </c>
      <c r="AF264" s="176">
        <v>0</v>
      </c>
      <c r="AG264" s="176">
        <v>0</v>
      </c>
    </row>
    <row r="265" spans="1:33" x14ac:dyDescent="0.25">
      <c r="A265">
        <v>24090</v>
      </c>
      <c r="B265">
        <v>7103</v>
      </c>
      <c r="C265" t="s">
        <v>418</v>
      </c>
      <c r="D265" t="s">
        <v>416</v>
      </c>
      <c r="F265" t="s">
        <v>151</v>
      </c>
      <c r="H265" s="176">
        <v>1464</v>
      </c>
      <c r="I265" s="176">
        <v>303</v>
      </c>
      <c r="J265" s="176">
        <v>0</v>
      </c>
      <c r="K265" s="176">
        <v>0</v>
      </c>
      <c r="L265" s="176">
        <v>1245</v>
      </c>
      <c r="M265" s="176">
        <v>3012</v>
      </c>
      <c r="N265" s="176">
        <v>26669.659999999974</v>
      </c>
      <c r="O265" s="176">
        <v>0</v>
      </c>
      <c r="P265" s="176">
        <v>427999.87025060039</v>
      </c>
      <c r="Q265" s="176"/>
      <c r="R265" s="176">
        <v>0</v>
      </c>
      <c r="S265" s="176">
        <v>1634.5911726273189</v>
      </c>
      <c r="T265" s="176">
        <v>0</v>
      </c>
      <c r="U265" s="176">
        <v>4969.0366379310326</v>
      </c>
      <c r="V265" s="176">
        <v>0</v>
      </c>
      <c r="W265" s="176">
        <v>0</v>
      </c>
      <c r="X265" s="176">
        <v>25259.879996999953</v>
      </c>
      <c r="Y265" s="176">
        <v>0</v>
      </c>
      <c r="Z265" s="176">
        <v>421701.94621582003</v>
      </c>
      <c r="AA265" s="176"/>
      <c r="AB265" s="176">
        <v>0</v>
      </c>
      <c r="AC265" s="176">
        <v>1631.6744416492693</v>
      </c>
      <c r="AD265" s="176">
        <v>0</v>
      </c>
      <c r="AE265" s="176">
        <v>4204.3726360689689</v>
      </c>
      <c r="AF265" s="176">
        <v>0</v>
      </c>
      <c r="AG265" s="176">
        <v>0</v>
      </c>
    </row>
    <row r="266" spans="1:33" x14ac:dyDescent="0.25">
      <c r="A266">
        <v>24091</v>
      </c>
      <c r="B266">
        <v>7104</v>
      </c>
      <c r="C266" t="s">
        <v>419</v>
      </c>
      <c r="D266" t="s">
        <v>416</v>
      </c>
      <c r="F266" t="s">
        <v>151</v>
      </c>
      <c r="H266" s="176">
        <v>0</v>
      </c>
      <c r="I266" s="176">
        <v>11500</v>
      </c>
      <c r="J266" s="176">
        <v>6491</v>
      </c>
      <c r="K266" s="176">
        <v>1572</v>
      </c>
      <c r="L266" s="176">
        <v>2972</v>
      </c>
      <c r="M266" s="176">
        <v>22535</v>
      </c>
      <c r="N266" s="176">
        <v>1578230.71</v>
      </c>
      <c r="O266" s="176">
        <v>0</v>
      </c>
      <c r="P266" s="176">
        <v>1345144.7779840007</v>
      </c>
      <c r="Q266" s="176">
        <v>0</v>
      </c>
      <c r="R266" s="176">
        <v>0</v>
      </c>
      <c r="S266" s="176">
        <v>5180.2698497133797</v>
      </c>
      <c r="T266" s="176">
        <v>0</v>
      </c>
      <c r="U266" s="176">
        <v>8223.4357142857134</v>
      </c>
      <c r="V266" s="176">
        <v>0</v>
      </c>
      <c r="W266" s="176">
        <v>0</v>
      </c>
      <c r="X266" s="176">
        <v>1674334.5999990019</v>
      </c>
      <c r="Y266" s="176">
        <v>0</v>
      </c>
      <c r="Z266" s="176">
        <v>1485117.7140859999</v>
      </c>
      <c r="AA266" s="176">
        <v>0</v>
      </c>
      <c r="AB266" s="176">
        <v>0</v>
      </c>
      <c r="AC266" s="176">
        <v>5744.7661378976973</v>
      </c>
      <c r="AD266" s="176">
        <v>0</v>
      </c>
      <c r="AE266" s="176">
        <v>13992.959446714291</v>
      </c>
      <c r="AF266" s="176">
        <v>0</v>
      </c>
      <c r="AG266" s="176">
        <v>0</v>
      </c>
    </row>
    <row r="267" spans="1:33" x14ac:dyDescent="0.25">
      <c r="A267">
        <v>24112</v>
      </c>
      <c r="B267">
        <v>7105</v>
      </c>
      <c r="C267" t="s">
        <v>420</v>
      </c>
      <c r="D267" t="s">
        <v>416</v>
      </c>
      <c r="F267" t="s">
        <v>151</v>
      </c>
      <c r="H267" s="176">
        <v>0</v>
      </c>
      <c r="I267" s="176">
        <v>0</v>
      </c>
      <c r="J267" s="176">
        <v>159</v>
      </c>
      <c r="K267" s="176">
        <v>2336</v>
      </c>
      <c r="L267" s="176">
        <v>0</v>
      </c>
      <c r="M267" s="176">
        <v>2495</v>
      </c>
      <c r="N267" s="176">
        <v>121092</v>
      </c>
      <c r="O267" s="176">
        <v>0</v>
      </c>
      <c r="P267" s="176"/>
      <c r="Q267" s="176"/>
      <c r="R267" s="176">
        <v>0</v>
      </c>
      <c r="S267" s="176">
        <v>0.36327601284574484</v>
      </c>
      <c r="T267" s="176">
        <v>0</v>
      </c>
      <c r="U267" s="176">
        <v>137.38764044943809</v>
      </c>
      <c r="V267" s="176">
        <v>0</v>
      </c>
      <c r="W267" s="176">
        <v>0</v>
      </c>
      <c r="X267" s="176">
        <v>38312</v>
      </c>
      <c r="Y267" s="176">
        <v>0</v>
      </c>
      <c r="Z267" s="176"/>
      <c r="AA267" s="176"/>
      <c r="AB267" s="176">
        <v>0</v>
      </c>
      <c r="AC267" s="176">
        <v>0.11489123803039547</v>
      </c>
      <c r="AD267" s="176">
        <v>0</v>
      </c>
      <c r="AE267" s="176">
        <v>29.112359550561905</v>
      </c>
      <c r="AF267" s="176">
        <v>0</v>
      </c>
      <c r="AG267" s="176">
        <v>0</v>
      </c>
    </row>
    <row r="268" spans="1:33" x14ac:dyDescent="0.25">
      <c r="A268">
        <v>24092</v>
      </c>
      <c r="B268">
        <v>7106</v>
      </c>
      <c r="C268" t="s">
        <v>421</v>
      </c>
      <c r="D268" t="s">
        <v>416</v>
      </c>
      <c r="F268" t="s">
        <v>151</v>
      </c>
      <c r="H268" s="176">
        <v>0</v>
      </c>
      <c r="I268" s="176">
        <v>0</v>
      </c>
      <c r="J268" s="176">
        <v>1829</v>
      </c>
      <c r="K268" s="176">
        <v>1180</v>
      </c>
      <c r="L268" s="176">
        <v>0</v>
      </c>
      <c r="M268" s="176">
        <v>3009</v>
      </c>
      <c r="N268" s="176">
        <v>78507.340000000055</v>
      </c>
      <c r="O268" s="176">
        <v>0</v>
      </c>
      <c r="P268" s="176">
        <v>245329.83451299975</v>
      </c>
      <c r="Q268" s="176"/>
      <c r="R268" s="176">
        <v>0</v>
      </c>
      <c r="S268" s="176">
        <v>932.66172251960052</v>
      </c>
      <c r="T268" s="176">
        <v>0</v>
      </c>
      <c r="U268" s="176">
        <v>1695.9883929999996</v>
      </c>
      <c r="V268" s="176">
        <v>0</v>
      </c>
      <c r="W268" s="176">
        <v>0</v>
      </c>
      <c r="X268" s="176">
        <v>88837.87999999999</v>
      </c>
      <c r="Y268" s="176">
        <v>0</v>
      </c>
      <c r="Z268" s="176">
        <v>285312.89519099984</v>
      </c>
      <c r="AA268" s="176"/>
      <c r="AB268" s="176">
        <v>0</v>
      </c>
      <c r="AC268" s="176">
        <v>1123.1071525904933</v>
      </c>
      <c r="AD268" s="176">
        <v>0</v>
      </c>
      <c r="AE268" s="176">
        <v>1117.1557600000015</v>
      </c>
      <c r="AF268" s="176">
        <v>0</v>
      </c>
      <c r="AG268" s="176">
        <v>0</v>
      </c>
    </row>
    <row r="269" spans="1:33" x14ac:dyDescent="0.25">
      <c r="A269">
        <v>24113</v>
      </c>
      <c r="B269">
        <v>7107</v>
      </c>
      <c r="C269" t="s">
        <v>422</v>
      </c>
      <c r="D269" t="s">
        <v>416</v>
      </c>
      <c r="F269" t="s">
        <v>151</v>
      </c>
      <c r="H269" s="176">
        <v>0</v>
      </c>
      <c r="I269" s="176">
        <v>0</v>
      </c>
      <c r="J269" s="176">
        <v>793</v>
      </c>
      <c r="K269" s="176">
        <v>0</v>
      </c>
      <c r="L269" s="176">
        <v>0</v>
      </c>
      <c r="M269" s="176">
        <v>793</v>
      </c>
      <c r="N269" s="176"/>
      <c r="O269" s="176">
        <v>0</v>
      </c>
      <c r="P269" s="176">
        <v>116226.2068627663</v>
      </c>
      <c r="Q269" s="176"/>
      <c r="R269" s="176">
        <v>0</v>
      </c>
      <c r="S269" s="176">
        <v>444.93376047466882</v>
      </c>
      <c r="T269" s="176">
        <v>0</v>
      </c>
      <c r="U269" s="176">
        <v>116.12781900000004</v>
      </c>
      <c r="V269" s="176">
        <v>0</v>
      </c>
      <c r="W269" s="176">
        <v>0</v>
      </c>
      <c r="X269" s="176"/>
      <c r="Y269" s="176">
        <v>0</v>
      </c>
      <c r="Z269" s="176">
        <v>95296.380872935057</v>
      </c>
      <c r="AA269" s="176"/>
      <c r="AB269" s="176">
        <v>0</v>
      </c>
      <c r="AC269" s="176">
        <v>368.57156851007085</v>
      </c>
      <c r="AD269" s="176">
        <v>0</v>
      </c>
      <c r="AE269" s="176">
        <v>126.42396299999996</v>
      </c>
      <c r="AF269" s="176">
        <v>0</v>
      </c>
      <c r="AG269" s="176">
        <v>0</v>
      </c>
    </row>
    <row r="270" spans="1:33" x14ac:dyDescent="0.25">
      <c r="A270">
        <v>24093</v>
      </c>
      <c r="B270">
        <v>7108</v>
      </c>
      <c r="C270" t="s">
        <v>423</v>
      </c>
      <c r="D270" t="s">
        <v>416</v>
      </c>
      <c r="F270" t="s">
        <v>151</v>
      </c>
      <c r="H270" s="176">
        <v>0</v>
      </c>
      <c r="I270" s="176">
        <v>0</v>
      </c>
      <c r="J270" s="176">
        <v>809</v>
      </c>
      <c r="K270" s="176">
        <v>0</v>
      </c>
      <c r="L270" s="176">
        <v>0</v>
      </c>
      <c r="M270" s="176">
        <v>809</v>
      </c>
      <c r="N270" s="176">
        <v>21411.919999999907</v>
      </c>
      <c r="O270" s="176">
        <v>0</v>
      </c>
      <c r="P270" s="176">
        <v>115254.21703954483</v>
      </c>
      <c r="Q270" s="176"/>
      <c r="R270" s="176">
        <v>0</v>
      </c>
      <c r="S270" s="176">
        <v>438.49496788885335</v>
      </c>
      <c r="T270" s="176">
        <v>0</v>
      </c>
      <c r="U270" s="176">
        <v>173.0214289999999</v>
      </c>
      <c r="V270" s="176">
        <v>0</v>
      </c>
      <c r="W270" s="176">
        <v>0</v>
      </c>
      <c r="X270" s="176">
        <v>19851.639999999908</v>
      </c>
      <c r="Y270" s="176">
        <v>0</v>
      </c>
      <c r="Z270" s="176">
        <v>123628.1836656488</v>
      </c>
      <c r="AA270" s="176"/>
      <c r="AB270" s="176">
        <v>0</v>
      </c>
      <c r="AC270" s="176">
        <v>480.65183408054645</v>
      </c>
      <c r="AD270" s="176">
        <v>0</v>
      </c>
      <c r="AE270" s="176">
        <v>129.87373200000002</v>
      </c>
      <c r="AF270" s="176">
        <v>0</v>
      </c>
      <c r="AG270" s="176">
        <v>0</v>
      </c>
    </row>
    <row r="271" spans="1:33" x14ac:dyDescent="0.25">
      <c r="A271">
        <v>24094</v>
      </c>
      <c r="B271">
        <v>7109</v>
      </c>
      <c r="C271" t="s">
        <v>424</v>
      </c>
      <c r="D271" t="s">
        <v>416</v>
      </c>
      <c r="F271" t="s">
        <v>151</v>
      </c>
      <c r="H271" s="176">
        <v>0</v>
      </c>
      <c r="I271" s="176">
        <v>0</v>
      </c>
      <c r="J271" s="176">
        <v>1155</v>
      </c>
      <c r="K271" s="176">
        <v>0</v>
      </c>
      <c r="L271" s="176">
        <v>0</v>
      </c>
      <c r="M271" s="176">
        <v>1155</v>
      </c>
      <c r="N271" s="176">
        <v>8998.0900000000329</v>
      </c>
      <c r="O271" s="176">
        <v>0</v>
      </c>
      <c r="P271" s="176">
        <v>140921.79901900003</v>
      </c>
      <c r="Q271" s="176"/>
      <c r="R271" s="176">
        <v>0</v>
      </c>
      <c r="S271" s="176">
        <v>535.53418322837206</v>
      </c>
      <c r="T271" s="176">
        <v>0</v>
      </c>
      <c r="U271" s="176">
        <v>132.36696400000005</v>
      </c>
      <c r="V271" s="176">
        <v>0</v>
      </c>
      <c r="W271" s="176">
        <v>0</v>
      </c>
      <c r="X271" s="176">
        <v>9888.9799979999589</v>
      </c>
      <c r="Y271" s="176">
        <v>0</v>
      </c>
      <c r="Z271" s="176">
        <v>147775.86201300006</v>
      </c>
      <c r="AA271" s="176"/>
      <c r="AB271" s="176">
        <v>0</v>
      </c>
      <c r="AC271" s="176">
        <v>573.85580595247484</v>
      </c>
      <c r="AD271" s="176">
        <v>0</v>
      </c>
      <c r="AE271" s="176">
        <v>147.623963</v>
      </c>
      <c r="AF271" s="176">
        <v>0</v>
      </c>
      <c r="AG271" s="176">
        <v>0</v>
      </c>
    </row>
    <row r="272" spans="1:33" x14ac:dyDescent="0.25">
      <c r="A272">
        <v>24095</v>
      </c>
      <c r="B272">
        <v>7110</v>
      </c>
      <c r="C272" t="s">
        <v>425</v>
      </c>
      <c r="D272" t="s">
        <v>416</v>
      </c>
      <c r="F272" t="s">
        <v>151</v>
      </c>
      <c r="H272" s="176">
        <v>0</v>
      </c>
      <c r="I272" s="176">
        <v>0</v>
      </c>
      <c r="J272" s="176">
        <v>1181</v>
      </c>
      <c r="K272" s="176">
        <v>0</v>
      </c>
      <c r="L272" s="176">
        <v>0</v>
      </c>
      <c r="M272" s="176">
        <v>1181</v>
      </c>
      <c r="N272" s="176">
        <v>50691.95000000007</v>
      </c>
      <c r="O272" s="176">
        <v>0</v>
      </c>
      <c r="P272" s="176">
        <v>100925.37742699985</v>
      </c>
      <c r="Q272" s="176"/>
      <c r="R272" s="176">
        <v>0</v>
      </c>
      <c r="S272" s="176">
        <v>383.73695471448082</v>
      </c>
      <c r="T272" s="176">
        <v>0</v>
      </c>
      <c r="U272" s="176">
        <v>203.69464300000004</v>
      </c>
      <c r="V272" s="176">
        <v>0</v>
      </c>
      <c r="W272" s="176">
        <v>0</v>
      </c>
      <c r="X272" s="176">
        <v>55192.489999999874</v>
      </c>
      <c r="Y272" s="176">
        <v>0</v>
      </c>
      <c r="Z272" s="176">
        <v>99601.06404600013</v>
      </c>
      <c r="AA272" s="176"/>
      <c r="AB272" s="176">
        <v>0</v>
      </c>
      <c r="AC272" s="176">
        <v>378.61039254763773</v>
      </c>
      <c r="AD272" s="176">
        <v>0</v>
      </c>
      <c r="AE272" s="176">
        <v>147.38801799999987</v>
      </c>
      <c r="AF272" s="176">
        <v>0</v>
      </c>
      <c r="AG272" s="176">
        <v>0</v>
      </c>
    </row>
    <row r="273" spans="1:33" x14ac:dyDescent="0.25">
      <c r="A273">
        <v>24096</v>
      </c>
      <c r="B273">
        <v>7111</v>
      </c>
      <c r="C273" t="s">
        <v>426</v>
      </c>
      <c r="D273" t="s">
        <v>416</v>
      </c>
      <c r="F273" t="s">
        <v>151</v>
      </c>
      <c r="H273" s="176">
        <v>1415</v>
      </c>
      <c r="I273" s="176">
        <v>2211</v>
      </c>
      <c r="J273" s="176">
        <v>2358</v>
      </c>
      <c r="K273" s="176">
        <v>5</v>
      </c>
      <c r="L273" s="176">
        <v>136</v>
      </c>
      <c r="M273" s="176">
        <v>6125</v>
      </c>
      <c r="N273" s="176">
        <v>178352</v>
      </c>
      <c r="O273" s="176">
        <v>0</v>
      </c>
      <c r="P273" s="176">
        <v>284566.96381343435</v>
      </c>
      <c r="Q273" s="176"/>
      <c r="R273" s="176">
        <v>0</v>
      </c>
      <c r="S273" s="176">
        <v>1090.7693218038912</v>
      </c>
      <c r="T273" s="176">
        <v>0</v>
      </c>
      <c r="U273" s="176">
        <v>3592.9602925809777</v>
      </c>
      <c r="V273" s="176">
        <v>0</v>
      </c>
      <c r="W273" s="176">
        <v>0</v>
      </c>
      <c r="X273" s="176">
        <v>167757</v>
      </c>
      <c r="Y273" s="176">
        <v>0</v>
      </c>
      <c r="Z273" s="176">
        <v>290273.51039595343</v>
      </c>
      <c r="AA273" s="176"/>
      <c r="AB273" s="176">
        <v>0</v>
      </c>
      <c r="AC273" s="176">
        <v>1115.9652916470759</v>
      </c>
      <c r="AD273" s="176">
        <v>0</v>
      </c>
      <c r="AE273" s="176">
        <v>3514.0211342068978</v>
      </c>
      <c r="AF273" s="176">
        <v>0</v>
      </c>
      <c r="AG273" s="176">
        <v>0</v>
      </c>
    </row>
    <row r="274" spans="1:33" x14ac:dyDescent="0.25">
      <c r="A274">
        <v>24097</v>
      </c>
      <c r="B274">
        <v>7113</v>
      </c>
      <c r="C274" t="s">
        <v>427</v>
      </c>
      <c r="D274" t="s">
        <v>416</v>
      </c>
      <c r="F274" t="s">
        <v>151</v>
      </c>
      <c r="H274" s="176">
        <v>209</v>
      </c>
      <c r="I274" s="176">
        <v>220</v>
      </c>
      <c r="J274" s="176">
        <v>2578</v>
      </c>
      <c r="K274" s="176">
        <v>0</v>
      </c>
      <c r="L274" s="176">
        <v>0</v>
      </c>
      <c r="M274" s="176">
        <v>3007</v>
      </c>
      <c r="N274" s="176">
        <v>94184.449999999604</v>
      </c>
      <c r="O274" s="176">
        <v>0</v>
      </c>
      <c r="P274" s="176">
        <v>192077.36725026323</v>
      </c>
      <c r="Q274" s="176"/>
      <c r="R274" s="176">
        <v>0</v>
      </c>
      <c r="S274" s="176">
        <v>735.7813942056639</v>
      </c>
      <c r="T274" s="176">
        <v>0</v>
      </c>
      <c r="U274" s="176">
        <v>900.25464190981347</v>
      </c>
      <c r="V274" s="176">
        <v>0</v>
      </c>
      <c r="W274" s="176">
        <v>0</v>
      </c>
      <c r="X274" s="176">
        <v>84812</v>
      </c>
      <c r="Y274" s="176">
        <v>0</v>
      </c>
      <c r="Z274" s="176">
        <v>187212.33781020204</v>
      </c>
      <c r="AA274" s="176"/>
      <c r="AB274" s="176">
        <v>0</v>
      </c>
      <c r="AC274" s="176">
        <v>714.19681710375153</v>
      </c>
      <c r="AD274" s="176">
        <v>0</v>
      </c>
      <c r="AE274" s="176">
        <v>825.17463855172537</v>
      </c>
      <c r="AF274" s="176">
        <v>0</v>
      </c>
      <c r="AG274" s="176">
        <v>0</v>
      </c>
    </row>
    <row r="275" spans="1:33" x14ac:dyDescent="0.25">
      <c r="A275">
        <v>24098</v>
      </c>
      <c r="B275">
        <v>7114</v>
      </c>
      <c r="C275" t="s">
        <v>428</v>
      </c>
      <c r="D275" t="s">
        <v>416</v>
      </c>
      <c r="F275" t="s">
        <v>151</v>
      </c>
      <c r="H275" s="176">
        <v>0</v>
      </c>
      <c r="I275" s="176">
        <v>0</v>
      </c>
      <c r="J275" s="176">
        <v>89</v>
      </c>
      <c r="K275" s="176">
        <v>0</v>
      </c>
      <c r="L275" s="176">
        <v>5991</v>
      </c>
      <c r="M275" s="176">
        <v>6080</v>
      </c>
      <c r="N275" s="176">
        <v>71277</v>
      </c>
      <c r="O275" s="176">
        <v>0</v>
      </c>
      <c r="P275" s="176"/>
      <c r="Q275" s="176"/>
      <c r="R275" s="176">
        <v>0</v>
      </c>
      <c r="S275" s="176">
        <v>0.21383100756793283</v>
      </c>
      <c r="T275" s="176">
        <v>0</v>
      </c>
      <c r="U275" s="176">
        <v>1.0299999999999727</v>
      </c>
      <c r="V275" s="176">
        <v>0</v>
      </c>
      <c r="W275" s="176">
        <v>0</v>
      </c>
      <c r="X275" s="176">
        <v>76155</v>
      </c>
      <c r="Y275" s="176">
        <v>0</v>
      </c>
      <c r="Z275" s="176"/>
      <c r="AA275" s="176"/>
      <c r="AB275" s="176">
        <v>0</v>
      </c>
      <c r="AC275" s="176">
        <v>0.22824285218666773</v>
      </c>
      <c r="AD275" s="176">
        <v>0</v>
      </c>
      <c r="AE275" s="176">
        <v>0</v>
      </c>
      <c r="AF275" s="176">
        <v>0</v>
      </c>
      <c r="AG275" s="176">
        <v>0</v>
      </c>
    </row>
    <row r="276" spans="1:33" x14ac:dyDescent="0.25">
      <c r="A276">
        <v>24105</v>
      </c>
      <c r="B276">
        <v>7122</v>
      </c>
      <c r="C276" t="s">
        <v>429</v>
      </c>
      <c r="D276" t="s">
        <v>416</v>
      </c>
      <c r="F276" t="s">
        <v>151</v>
      </c>
      <c r="H276" s="176">
        <v>0</v>
      </c>
      <c r="I276" s="176">
        <v>0</v>
      </c>
      <c r="J276" s="176">
        <v>3134</v>
      </c>
      <c r="K276" s="176">
        <v>75</v>
      </c>
      <c r="L276" s="176">
        <v>0</v>
      </c>
      <c r="M276" s="176">
        <v>3209</v>
      </c>
      <c r="N276" s="176">
        <v>35537</v>
      </c>
      <c r="O276" s="176">
        <v>0</v>
      </c>
      <c r="P276" s="176">
        <v>234669.09173900005</v>
      </c>
      <c r="Q276" s="176"/>
      <c r="R276" s="176">
        <v>0</v>
      </c>
      <c r="S276" s="176">
        <v>891.85391358497509</v>
      </c>
      <c r="T276" s="176">
        <v>0</v>
      </c>
      <c r="U276" s="176">
        <v>947.33189655172464</v>
      </c>
      <c r="V276" s="176">
        <v>0</v>
      </c>
      <c r="W276" s="176">
        <v>0</v>
      </c>
      <c r="X276" s="176">
        <v>32750</v>
      </c>
      <c r="Y276" s="176">
        <v>0</v>
      </c>
      <c r="Z276" s="176">
        <v>200916.449486</v>
      </c>
      <c r="AA276" s="176"/>
      <c r="AB276" s="176">
        <v>0</v>
      </c>
      <c r="AC276" s="176">
        <v>772.25021186374352</v>
      </c>
      <c r="AD276" s="176">
        <v>0</v>
      </c>
      <c r="AE276" s="176">
        <v>731.47052244827501</v>
      </c>
      <c r="AF276" s="176">
        <v>0</v>
      </c>
      <c r="AG276" s="176">
        <v>0</v>
      </c>
    </row>
    <row r="277" spans="1:33" x14ac:dyDescent="0.25">
      <c r="A277">
        <v>24106</v>
      </c>
      <c r="B277">
        <v>7123</v>
      </c>
      <c r="C277" t="s">
        <v>430</v>
      </c>
      <c r="D277" t="s">
        <v>416</v>
      </c>
      <c r="F277" t="s">
        <v>151</v>
      </c>
      <c r="H277" s="176">
        <v>0</v>
      </c>
      <c r="I277" s="176">
        <v>3113</v>
      </c>
      <c r="J277" s="176">
        <v>2466</v>
      </c>
      <c r="K277" s="176">
        <v>791</v>
      </c>
      <c r="L277" s="176">
        <v>4678</v>
      </c>
      <c r="M277" s="176">
        <v>11048</v>
      </c>
      <c r="N277" s="176">
        <v>550155</v>
      </c>
      <c r="O277" s="176">
        <v>0</v>
      </c>
      <c r="P277" s="176">
        <v>843064.84968568385</v>
      </c>
      <c r="Q277" s="176"/>
      <c r="R277" s="176">
        <v>0</v>
      </c>
      <c r="S277" s="176">
        <v>3200.2102916767471</v>
      </c>
      <c r="T277" s="176">
        <v>0</v>
      </c>
      <c r="U277" s="176">
        <v>2044.9655169999987</v>
      </c>
      <c r="V277" s="176">
        <v>0</v>
      </c>
      <c r="W277" s="176">
        <v>0</v>
      </c>
      <c r="X277" s="176">
        <v>482703</v>
      </c>
      <c r="Y277" s="176">
        <v>0</v>
      </c>
      <c r="Z277" s="176">
        <v>875289.86820619553</v>
      </c>
      <c r="AA277" s="176"/>
      <c r="AB277" s="176">
        <v>0</v>
      </c>
      <c r="AC277" s="176">
        <v>3342.8191001319883</v>
      </c>
      <c r="AD277" s="176">
        <v>0</v>
      </c>
      <c r="AE277" s="176">
        <v>1724.1957730000013</v>
      </c>
      <c r="AF277" s="176">
        <v>0</v>
      </c>
      <c r="AG277" s="176">
        <v>0</v>
      </c>
    </row>
    <row r="278" spans="1:33" x14ac:dyDescent="0.25">
      <c r="A278">
        <v>24110</v>
      </c>
      <c r="B278">
        <v>7127</v>
      </c>
      <c r="C278" t="s">
        <v>431</v>
      </c>
      <c r="D278" t="s">
        <v>416</v>
      </c>
      <c r="F278" t="s">
        <v>151</v>
      </c>
      <c r="H278" s="176">
        <v>0</v>
      </c>
      <c r="I278" s="176">
        <v>0</v>
      </c>
      <c r="J278" s="176">
        <v>1193</v>
      </c>
      <c r="K278" s="176">
        <v>0</v>
      </c>
      <c r="L278" s="176">
        <v>0</v>
      </c>
      <c r="M278" s="176">
        <v>1193</v>
      </c>
      <c r="N278" s="176">
        <v>42331.309999999765</v>
      </c>
      <c r="O278" s="176">
        <v>0</v>
      </c>
      <c r="P278" s="176">
        <v>78812.258793858462</v>
      </c>
      <c r="Q278" s="176"/>
      <c r="R278" s="176">
        <v>0</v>
      </c>
      <c r="S278" s="176">
        <v>301.33757500453407</v>
      </c>
      <c r="T278" s="176">
        <v>0</v>
      </c>
      <c r="U278" s="176">
        <v>144.48190799999998</v>
      </c>
      <c r="V278" s="176">
        <v>0</v>
      </c>
      <c r="W278" s="176">
        <v>0</v>
      </c>
      <c r="X278" s="176">
        <v>42959.259998999791</v>
      </c>
      <c r="Y278" s="176">
        <v>0</v>
      </c>
      <c r="Z278" s="176">
        <v>90447.434731811052</v>
      </c>
      <c r="AA278" s="176"/>
      <c r="AB278" s="176">
        <v>0</v>
      </c>
      <c r="AC278" s="176">
        <v>350.35455691332618</v>
      </c>
      <c r="AD278" s="176">
        <v>0</v>
      </c>
      <c r="AE278" s="176">
        <v>167.3174869999998</v>
      </c>
      <c r="AF278" s="176">
        <v>0</v>
      </c>
      <c r="AG278" s="176">
        <v>0</v>
      </c>
    </row>
    <row r="279" spans="1:33" x14ac:dyDescent="0.25">
      <c r="A279">
        <v>23933</v>
      </c>
      <c r="B279">
        <v>7129</v>
      </c>
      <c r="C279" t="s">
        <v>432</v>
      </c>
      <c r="D279" t="s">
        <v>416</v>
      </c>
      <c r="F279" t="s">
        <v>151</v>
      </c>
      <c r="H279" s="176">
        <v>0</v>
      </c>
      <c r="I279" s="176">
        <v>0</v>
      </c>
      <c r="J279" s="176">
        <v>1766</v>
      </c>
      <c r="K279" s="176">
        <v>0</v>
      </c>
      <c r="L279" s="176">
        <v>0</v>
      </c>
      <c r="M279" s="176">
        <v>1766</v>
      </c>
      <c r="N279" s="176">
        <v>61530.320000000014</v>
      </c>
      <c r="O279" s="176">
        <v>0</v>
      </c>
      <c r="P279" s="176">
        <v>284637.65861999989</v>
      </c>
      <c r="Q279" s="176"/>
      <c r="R279" s="176">
        <v>0</v>
      </c>
      <c r="S279" s="176">
        <v>1211.4057479665285</v>
      </c>
      <c r="T279" s="176">
        <v>0</v>
      </c>
      <c r="U279" s="176">
        <v>271.29017899999963</v>
      </c>
      <c r="V279" s="176">
        <v>0</v>
      </c>
      <c r="W279" s="176">
        <v>0</v>
      </c>
      <c r="X279" s="176">
        <v>38095.229999999858</v>
      </c>
      <c r="Y279" s="176">
        <v>0</v>
      </c>
      <c r="Z279" s="176">
        <v>268168.13658200018</v>
      </c>
      <c r="AA279" s="176"/>
      <c r="AB279" s="176">
        <v>0</v>
      </c>
      <c r="AC279" s="176">
        <v>1127.2640125945873</v>
      </c>
      <c r="AD279" s="176">
        <v>0</v>
      </c>
      <c r="AE279" s="176">
        <v>246.9769580000002</v>
      </c>
      <c r="AF279" s="176">
        <v>0</v>
      </c>
      <c r="AG279" s="176">
        <v>0</v>
      </c>
    </row>
    <row r="280" spans="1:33" x14ac:dyDescent="0.25">
      <c r="A280">
        <v>23934</v>
      </c>
      <c r="B280">
        <v>7130</v>
      </c>
      <c r="C280" t="s">
        <v>433</v>
      </c>
      <c r="D280" t="s">
        <v>416</v>
      </c>
      <c r="F280" t="s">
        <v>151</v>
      </c>
      <c r="H280" s="176">
        <v>0</v>
      </c>
      <c r="I280" s="176">
        <v>625</v>
      </c>
      <c r="J280" s="176">
        <v>2384</v>
      </c>
      <c r="K280" s="176">
        <v>0</v>
      </c>
      <c r="L280" s="176">
        <v>0</v>
      </c>
      <c r="M280" s="176">
        <v>3009</v>
      </c>
      <c r="N280" s="176">
        <v>148933.59999999992</v>
      </c>
      <c r="O280" s="176">
        <v>0</v>
      </c>
      <c r="P280" s="176">
        <v>254566.48273100017</v>
      </c>
      <c r="Q280" s="176"/>
      <c r="R280" s="176">
        <v>0</v>
      </c>
      <c r="S280" s="176">
        <v>1066.1359298157859</v>
      </c>
      <c r="T280" s="176">
        <v>0</v>
      </c>
      <c r="U280" s="176">
        <v>848.97159099999863</v>
      </c>
      <c r="V280" s="176">
        <v>0</v>
      </c>
      <c r="W280" s="176">
        <v>0</v>
      </c>
      <c r="X280" s="176">
        <v>158605.67999900022</v>
      </c>
      <c r="Y280" s="176">
        <v>0</v>
      </c>
      <c r="Z280" s="176">
        <v>253490.11991099978</v>
      </c>
      <c r="AA280" s="176"/>
      <c r="AB280" s="176">
        <v>0</v>
      </c>
      <c r="AC280" s="176">
        <v>1034.9580438643566</v>
      </c>
      <c r="AD280" s="176">
        <v>0</v>
      </c>
      <c r="AE280" s="176">
        <v>824.70381200000247</v>
      </c>
      <c r="AF280" s="176">
        <v>0</v>
      </c>
      <c r="AG280" s="176">
        <v>0</v>
      </c>
    </row>
    <row r="281" spans="1:33" x14ac:dyDescent="0.25">
      <c r="A281">
        <v>23935</v>
      </c>
      <c r="B281">
        <v>7131</v>
      </c>
      <c r="C281" t="s">
        <v>434</v>
      </c>
      <c r="D281" t="s">
        <v>416</v>
      </c>
      <c r="F281" t="s">
        <v>151</v>
      </c>
      <c r="H281" s="176">
        <v>0</v>
      </c>
      <c r="I281" s="176">
        <v>3415</v>
      </c>
      <c r="J281" s="176">
        <v>1255</v>
      </c>
      <c r="K281" s="176">
        <v>0</v>
      </c>
      <c r="L281" s="176">
        <v>0</v>
      </c>
      <c r="M281" s="176">
        <v>4670</v>
      </c>
      <c r="N281" s="176">
        <v>198178</v>
      </c>
      <c r="O281" s="176">
        <v>0</v>
      </c>
      <c r="P281" s="176">
        <v>333540.13269799994</v>
      </c>
      <c r="Q281" s="176"/>
      <c r="R281" s="176">
        <v>0</v>
      </c>
      <c r="S281" s="176">
        <v>1391.6203530210742</v>
      </c>
      <c r="T281" s="176">
        <v>0</v>
      </c>
      <c r="U281" s="176">
        <v>260.2388060000003</v>
      </c>
      <c r="V281" s="176">
        <v>0</v>
      </c>
      <c r="W281" s="176">
        <v>0</v>
      </c>
      <c r="X281" s="176">
        <v>192688.81999999937</v>
      </c>
      <c r="Y281" s="176">
        <v>0</v>
      </c>
      <c r="Z281" s="176">
        <v>323989.61337000038</v>
      </c>
      <c r="AA281" s="176"/>
      <c r="AB281" s="176">
        <v>0</v>
      </c>
      <c r="AC281" s="176">
        <v>1348.5076165390492</v>
      </c>
      <c r="AD281" s="176">
        <v>0</v>
      </c>
      <c r="AE281" s="176">
        <v>672.11603300000024</v>
      </c>
      <c r="AF281" s="176">
        <v>0</v>
      </c>
      <c r="AG281" s="176">
        <v>0</v>
      </c>
    </row>
    <row r="282" spans="1:33" x14ac:dyDescent="0.25">
      <c r="A282">
        <v>23943</v>
      </c>
      <c r="B282">
        <v>7132</v>
      </c>
      <c r="C282" t="s">
        <v>435</v>
      </c>
      <c r="D282" t="s">
        <v>416</v>
      </c>
      <c r="F282" t="s">
        <v>151</v>
      </c>
      <c r="H282" s="176">
        <v>0</v>
      </c>
      <c r="I282" s="176">
        <v>1401</v>
      </c>
      <c r="J282" s="176">
        <v>0</v>
      </c>
      <c r="K282" s="176">
        <v>130</v>
      </c>
      <c r="L282" s="176">
        <v>0</v>
      </c>
      <c r="M282" s="176">
        <v>1531</v>
      </c>
      <c r="N282" s="176">
        <v>94452</v>
      </c>
      <c r="O282" s="176">
        <v>0</v>
      </c>
      <c r="P282" s="176">
        <v>257579.94821099937</v>
      </c>
      <c r="Q282" s="176"/>
      <c r="R282" s="176">
        <v>0</v>
      </c>
      <c r="S282" s="176">
        <v>1080.8030630100261</v>
      </c>
      <c r="T282" s="176">
        <v>0</v>
      </c>
      <c r="U282" s="176">
        <v>3066.3841279999979</v>
      </c>
      <c r="V282" s="176">
        <v>0</v>
      </c>
      <c r="W282" s="176">
        <v>0</v>
      </c>
      <c r="X282" s="176">
        <v>103164</v>
      </c>
      <c r="Y282" s="176">
        <v>0</v>
      </c>
      <c r="Z282" s="176">
        <v>255927.06039000023</v>
      </c>
      <c r="AA282" s="176"/>
      <c r="AB282" s="176">
        <v>0</v>
      </c>
      <c r="AC282" s="176">
        <v>1051.8464537560449</v>
      </c>
      <c r="AD282" s="176">
        <v>0</v>
      </c>
      <c r="AE282" s="176">
        <v>3253.5907830000069</v>
      </c>
      <c r="AF282" s="176">
        <v>0</v>
      </c>
      <c r="AG282" s="176">
        <v>0</v>
      </c>
    </row>
    <row r="283" spans="1:33" x14ac:dyDescent="0.25">
      <c r="A283">
        <v>23931</v>
      </c>
      <c r="B283">
        <v>7137</v>
      </c>
      <c r="C283" t="s">
        <v>436</v>
      </c>
      <c r="D283" t="s">
        <v>416</v>
      </c>
      <c r="F283" t="s">
        <v>151</v>
      </c>
      <c r="H283" s="176">
        <v>4940</v>
      </c>
      <c r="I283" s="176">
        <v>3467</v>
      </c>
      <c r="J283" s="176">
        <v>1132</v>
      </c>
      <c r="K283" s="176">
        <v>489</v>
      </c>
      <c r="L283" s="176">
        <v>180</v>
      </c>
      <c r="M283" s="176">
        <v>10208</v>
      </c>
      <c r="N283" s="176">
        <v>308670.33</v>
      </c>
      <c r="O283" s="176">
        <v>0</v>
      </c>
      <c r="P283" s="176">
        <v>1367736.7317769974</v>
      </c>
      <c r="Q283" s="176"/>
      <c r="R283" s="176">
        <v>0</v>
      </c>
      <c r="S283" s="176">
        <v>5735.0012880227459</v>
      </c>
      <c r="T283" s="176">
        <v>0</v>
      </c>
      <c r="U283" s="176">
        <v>5415.8472909999982</v>
      </c>
      <c r="V283" s="176">
        <v>0</v>
      </c>
      <c r="W283" s="176">
        <v>0</v>
      </c>
      <c r="X283" s="176">
        <v>330449.91999900003</v>
      </c>
      <c r="Y283" s="176">
        <v>0</v>
      </c>
      <c r="Z283" s="176">
        <v>1057197.8807680011</v>
      </c>
      <c r="AA283" s="176"/>
      <c r="AB283" s="176">
        <v>0</v>
      </c>
      <c r="AC283" s="176">
        <v>4353.8133594204919</v>
      </c>
      <c r="AD283" s="176">
        <v>0</v>
      </c>
      <c r="AE283" s="176">
        <v>3249.4285710000013</v>
      </c>
      <c r="AF283" s="176">
        <v>0</v>
      </c>
      <c r="AG283" s="176">
        <v>0</v>
      </c>
    </row>
    <row r="284" spans="1:33" x14ac:dyDescent="0.25">
      <c r="A284">
        <v>23932</v>
      </c>
      <c r="B284">
        <v>7138</v>
      </c>
      <c r="C284" t="s">
        <v>437</v>
      </c>
      <c r="D284" t="s">
        <v>416</v>
      </c>
      <c r="F284" t="s">
        <v>151</v>
      </c>
      <c r="H284" s="176">
        <v>0</v>
      </c>
      <c r="I284" s="176">
        <v>866</v>
      </c>
      <c r="J284" s="176">
        <v>2000</v>
      </c>
      <c r="K284" s="176">
        <v>0</v>
      </c>
      <c r="L284" s="176">
        <v>0</v>
      </c>
      <c r="M284" s="176">
        <v>2866</v>
      </c>
      <c r="N284" s="176">
        <v>71901.909999999989</v>
      </c>
      <c r="O284" s="176">
        <v>0</v>
      </c>
      <c r="P284" s="176">
        <v>310315.68084499985</v>
      </c>
      <c r="Q284" s="176"/>
      <c r="R284" s="176">
        <v>0</v>
      </c>
      <c r="S284" s="176">
        <v>1295.9806067376328</v>
      </c>
      <c r="T284" s="176">
        <v>0</v>
      </c>
      <c r="U284" s="176">
        <v>735.23599999999897</v>
      </c>
      <c r="V284" s="176">
        <v>0</v>
      </c>
      <c r="W284" s="176">
        <v>0</v>
      </c>
      <c r="X284" s="176">
        <v>61206.90999900001</v>
      </c>
      <c r="Y284" s="176">
        <v>0</v>
      </c>
      <c r="Z284" s="176">
        <v>329951.05839200038</v>
      </c>
      <c r="AA284" s="176"/>
      <c r="AB284" s="176">
        <v>0</v>
      </c>
      <c r="AC284" s="176">
        <v>1345.4124084549044</v>
      </c>
      <c r="AD284" s="176">
        <v>0</v>
      </c>
      <c r="AE284" s="176">
        <v>652.99882700000126</v>
      </c>
      <c r="AF284" s="176">
        <v>0</v>
      </c>
      <c r="AG284" s="176">
        <v>0</v>
      </c>
    </row>
    <row r="285" spans="1:33" x14ac:dyDescent="0.25">
      <c r="A285">
        <v>23967</v>
      </c>
      <c r="B285">
        <v>7139</v>
      </c>
      <c r="C285" t="s">
        <v>438</v>
      </c>
      <c r="D285" t="s">
        <v>416</v>
      </c>
      <c r="F285" t="s">
        <v>151</v>
      </c>
      <c r="H285" s="176">
        <v>0</v>
      </c>
      <c r="I285" s="176">
        <v>1920</v>
      </c>
      <c r="J285" s="176">
        <v>5172</v>
      </c>
      <c r="K285" s="176">
        <v>0</v>
      </c>
      <c r="L285" s="176">
        <v>0</v>
      </c>
      <c r="M285" s="176">
        <v>7092</v>
      </c>
      <c r="N285" s="176">
        <v>439859</v>
      </c>
      <c r="O285" s="176">
        <v>0</v>
      </c>
      <c r="P285" s="176">
        <v>495087.52062500082</v>
      </c>
      <c r="Q285" s="176"/>
      <c r="R285" s="176">
        <v>0</v>
      </c>
      <c r="S285" s="176">
        <v>2083.0221050258215</v>
      </c>
      <c r="T285" s="176">
        <v>0</v>
      </c>
      <c r="U285" s="176">
        <v>2928.8426290000061</v>
      </c>
      <c r="V285" s="176">
        <v>0</v>
      </c>
      <c r="W285" s="176">
        <v>0</v>
      </c>
      <c r="X285" s="176">
        <v>283966</v>
      </c>
      <c r="Y285" s="176">
        <v>0</v>
      </c>
      <c r="Z285" s="176">
        <v>418119.12070599943</v>
      </c>
      <c r="AA285" s="176"/>
      <c r="AB285" s="176">
        <v>0</v>
      </c>
      <c r="AC285" s="176">
        <v>1684.4944961586043</v>
      </c>
      <c r="AD285" s="176">
        <v>0</v>
      </c>
      <c r="AE285" s="176">
        <v>1422.4029849999934</v>
      </c>
      <c r="AF285" s="176">
        <v>0</v>
      </c>
      <c r="AG285" s="176">
        <v>0</v>
      </c>
    </row>
    <row r="286" spans="1:33" x14ac:dyDescent="0.25">
      <c r="A286">
        <v>23936</v>
      </c>
      <c r="B286">
        <v>7140</v>
      </c>
      <c r="C286" t="s">
        <v>439</v>
      </c>
      <c r="D286" t="s">
        <v>416</v>
      </c>
      <c r="F286" t="s">
        <v>151</v>
      </c>
      <c r="H286" s="176">
        <v>0</v>
      </c>
      <c r="I286" s="176">
        <v>0</v>
      </c>
      <c r="J286" s="176">
        <v>5327</v>
      </c>
      <c r="K286" s="176">
        <v>0</v>
      </c>
      <c r="L286" s="176">
        <v>0</v>
      </c>
      <c r="M286" s="176">
        <v>5327</v>
      </c>
      <c r="N286" s="176"/>
      <c r="O286" s="176">
        <v>0</v>
      </c>
      <c r="P286" s="176"/>
      <c r="Q286" s="176"/>
      <c r="R286" s="176">
        <v>0</v>
      </c>
      <c r="S286" s="176"/>
      <c r="T286" s="176">
        <v>0</v>
      </c>
      <c r="U286" s="176"/>
      <c r="V286" s="176">
        <v>0</v>
      </c>
      <c r="W286" s="176">
        <v>0</v>
      </c>
      <c r="X286" s="176"/>
      <c r="Y286" s="176">
        <v>0</v>
      </c>
      <c r="Z286" s="176"/>
      <c r="AA286" s="176"/>
      <c r="AB286" s="176">
        <v>0</v>
      </c>
      <c r="AC286" s="176"/>
      <c r="AD286" s="176">
        <v>0</v>
      </c>
      <c r="AE286" s="176"/>
      <c r="AF286" s="176">
        <v>0</v>
      </c>
      <c r="AG286" s="176">
        <v>0</v>
      </c>
    </row>
    <row r="287" spans="1:33" x14ac:dyDescent="0.25">
      <c r="A287">
        <v>23937</v>
      </c>
      <c r="B287">
        <v>7141</v>
      </c>
      <c r="C287" t="s">
        <v>440</v>
      </c>
      <c r="D287" t="s">
        <v>416</v>
      </c>
      <c r="F287" t="s">
        <v>151</v>
      </c>
      <c r="H287" s="176">
        <v>0</v>
      </c>
      <c r="I287" s="176">
        <v>959</v>
      </c>
      <c r="J287" s="176">
        <v>2473</v>
      </c>
      <c r="K287" s="176">
        <v>0</v>
      </c>
      <c r="L287" s="176">
        <v>68</v>
      </c>
      <c r="M287" s="176">
        <v>3500</v>
      </c>
      <c r="N287" s="176">
        <v>102119.63</v>
      </c>
      <c r="O287" s="176">
        <v>0</v>
      </c>
      <c r="P287" s="176">
        <v>367833.46914399974</v>
      </c>
      <c r="Q287" s="176"/>
      <c r="R287" s="176">
        <v>0</v>
      </c>
      <c r="S287" s="176">
        <v>1538.8822649008375</v>
      </c>
      <c r="T287" s="176">
        <v>0</v>
      </c>
      <c r="U287" s="176">
        <v>3404.1596500000014</v>
      </c>
      <c r="V287" s="176">
        <v>0</v>
      </c>
      <c r="W287" s="176">
        <v>0</v>
      </c>
      <c r="X287" s="176">
        <v>132237.93999899999</v>
      </c>
      <c r="Y287" s="176">
        <v>0</v>
      </c>
      <c r="Z287" s="176">
        <v>376614.61160400044</v>
      </c>
      <c r="AA287" s="176"/>
      <c r="AB287" s="176">
        <v>0</v>
      </c>
      <c r="AC287" s="176">
        <v>1547.4312883543071</v>
      </c>
      <c r="AD287" s="176">
        <v>0</v>
      </c>
      <c r="AE287" s="176">
        <v>3568.9965999999986</v>
      </c>
      <c r="AF287" s="176">
        <v>0</v>
      </c>
      <c r="AG287" s="176">
        <v>0</v>
      </c>
    </row>
    <row r="288" spans="1:33" x14ac:dyDescent="0.25">
      <c r="A288">
        <v>23939</v>
      </c>
      <c r="B288">
        <v>7143</v>
      </c>
      <c r="C288" t="s">
        <v>441</v>
      </c>
      <c r="D288" t="s">
        <v>416</v>
      </c>
      <c r="F288" t="s">
        <v>151</v>
      </c>
      <c r="H288" s="176">
        <v>0</v>
      </c>
      <c r="I288" s="176">
        <v>6784</v>
      </c>
      <c r="J288" s="176">
        <v>1109</v>
      </c>
      <c r="K288" s="176">
        <v>289</v>
      </c>
      <c r="L288" s="176">
        <v>193</v>
      </c>
      <c r="M288" s="176">
        <v>8375</v>
      </c>
      <c r="N288" s="176">
        <v>1218589</v>
      </c>
      <c r="O288" s="176">
        <v>0</v>
      </c>
      <c r="P288" s="176">
        <v>646984.1052899994</v>
      </c>
      <c r="Q288" s="176"/>
      <c r="R288" s="176">
        <v>0</v>
      </c>
      <c r="S288" s="176">
        <v>2709.6996191293865</v>
      </c>
      <c r="T288" s="176">
        <v>0</v>
      </c>
      <c r="U288" s="176">
        <v>1722.7357139999986</v>
      </c>
      <c r="V288" s="176">
        <v>0</v>
      </c>
      <c r="W288" s="176">
        <v>0</v>
      </c>
      <c r="X288" s="176">
        <v>1208102</v>
      </c>
      <c r="Y288" s="176">
        <v>0</v>
      </c>
      <c r="Z288" s="176">
        <v>642973.94859099947</v>
      </c>
      <c r="AA288" s="176"/>
      <c r="AB288" s="176">
        <v>0</v>
      </c>
      <c r="AC288" s="176">
        <v>2599.7913470001859</v>
      </c>
      <c r="AD288" s="176">
        <v>0</v>
      </c>
      <c r="AE288" s="176">
        <v>1864.5499999999993</v>
      </c>
      <c r="AF288" s="176">
        <v>0</v>
      </c>
      <c r="AG288" s="176">
        <v>0</v>
      </c>
    </row>
    <row r="289" spans="1:33" x14ac:dyDescent="0.25">
      <c r="A289">
        <v>23940</v>
      </c>
      <c r="B289">
        <v>7144</v>
      </c>
      <c r="C289" t="s">
        <v>442</v>
      </c>
      <c r="D289" t="s">
        <v>416</v>
      </c>
      <c r="F289" t="s">
        <v>151</v>
      </c>
      <c r="H289" s="176">
        <v>0</v>
      </c>
      <c r="I289" s="176">
        <v>258</v>
      </c>
      <c r="J289" s="176">
        <v>6385</v>
      </c>
      <c r="K289" s="176">
        <v>479</v>
      </c>
      <c r="L289" s="176">
        <v>0</v>
      </c>
      <c r="M289" s="176">
        <v>7122</v>
      </c>
      <c r="N289" s="176">
        <v>275914</v>
      </c>
      <c r="O289" s="176">
        <v>0</v>
      </c>
      <c r="P289" s="176">
        <v>665947.09134699963</v>
      </c>
      <c r="Q289" s="176"/>
      <c r="R289" s="176">
        <v>0</v>
      </c>
      <c r="S289" s="176">
        <v>2789.6978410293023</v>
      </c>
      <c r="T289" s="176">
        <v>0</v>
      </c>
      <c r="U289" s="176">
        <v>2109.7038850000026</v>
      </c>
      <c r="V289" s="176">
        <v>0</v>
      </c>
      <c r="W289" s="176">
        <v>0</v>
      </c>
      <c r="X289" s="176">
        <v>270576</v>
      </c>
      <c r="Y289" s="176">
        <v>0</v>
      </c>
      <c r="Z289" s="176">
        <v>624194.25689600036</v>
      </c>
      <c r="AA289" s="176"/>
      <c r="AB289" s="176">
        <v>0</v>
      </c>
      <c r="AC289" s="176">
        <v>2582.8094270550346</v>
      </c>
      <c r="AD289" s="176">
        <v>0</v>
      </c>
      <c r="AE289" s="176">
        <v>1693.8274999999994</v>
      </c>
      <c r="AF289" s="176">
        <v>0</v>
      </c>
      <c r="AG289" s="176">
        <v>0</v>
      </c>
    </row>
    <row r="290" spans="1:33" x14ac:dyDescent="0.25">
      <c r="A290">
        <v>69459</v>
      </c>
      <c r="B290">
        <v>7146</v>
      </c>
      <c r="C290" t="s">
        <v>443</v>
      </c>
      <c r="D290" t="s">
        <v>416</v>
      </c>
      <c r="F290" t="s">
        <v>151</v>
      </c>
      <c r="H290" s="176">
        <v>0</v>
      </c>
      <c r="I290" s="176">
        <v>0</v>
      </c>
      <c r="J290" s="176">
        <v>0</v>
      </c>
      <c r="K290" s="176">
        <v>0</v>
      </c>
      <c r="L290" s="176">
        <v>1790</v>
      </c>
      <c r="M290" s="176">
        <v>1790</v>
      </c>
      <c r="N290" s="176">
        <v>76992.48000000004</v>
      </c>
      <c r="O290" s="176">
        <v>0</v>
      </c>
      <c r="P290" s="176">
        <v>300731.5654196844</v>
      </c>
      <c r="Q290" s="176"/>
      <c r="R290" s="176">
        <v>0</v>
      </c>
      <c r="S290" s="176"/>
      <c r="T290" s="176">
        <v>0</v>
      </c>
      <c r="U290" s="176"/>
      <c r="V290" s="176">
        <v>0</v>
      </c>
      <c r="W290" s="176">
        <v>0</v>
      </c>
      <c r="X290" s="176">
        <v>78896.409998999967</v>
      </c>
      <c r="Y290" s="176">
        <v>0</v>
      </c>
      <c r="Z290" s="176">
        <v>314529.59657293512</v>
      </c>
      <c r="AA290" s="176"/>
      <c r="AB290" s="176">
        <v>0</v>
      </c>
      <c r="AC290" s="176"/>
      <c r="AD290" s="176">
        <v>0</v>
      </c>
      <c r="AE290" s="176"/>
      <c r="AF290" s="176">
        <v>0</v>
      </c>
      <c r="AG290" s="176">
        <v>0</v>
      </c>
    </row>
    <row r="291" spans="1:33" x14ac:dyDescent="0.25">
      <c r="A291">
        <v>69460</v>
      </c>
      <c r="B291">
        <v>7147</v>
      </c>
      <c r="C291" t="s">
        <v>444</v>
      </c>
      <c r="D291" t="s">
        <v>416</v>
      </c>
      <c r="F291" t="s">
        <v>199</v>
      </c>
      <c r="H291" s="176">
        <v>0</v>
      </c>
      <c r="I291" s="176">
        <v>0</v>
      </c>
      <c r="J291" s="176">
        <v>5098</v>
      </c>
      <c r="K291" s="176">
        <v>0</v>
      </c>
      <c r="L291" s="176">
        <v>1350</v>
      </c>
      <c r="M291" s="176">
        <v>6448</v>
      </c>
      <c r="N291" s="176">
        <v>182569.85999999952</v>
      </c>
      <c r="O291" s="176">
        <v>0</v>
      </c>
      <c r="P291" s="176">
        <v>241641.99223999982</v>
      </c>
      <c r="Q291" s="176"/>
      <c r="R291" s="176">
        <v>0</v>
      </c>
      <c r="S291" s="176"/>
      <c r="T291" s="176">
        <v>0</v>
      </c>
      <c r="U291" s="176">
        <v>0</v>
      </c>
      <c r="V291" s="176">
        <v>0</v>
      </c>
      <c r="W291" s="176">
        <v>0</v>
      </c>
      <c r="X291" s="176">
        <v>317653.48999799998</v>
      </c>
      <c r="Y291" s="176">
        <v>0</v>
      </c>
      <c r="Z291" s="176">
        <v>250630.11421300005</v>
      </c>
      <c r="AA291" s="176"/>
      <c r="AB291" s="176">
        <v>0</v>
      </c>
      <c r="AC291" s="176"/>
      <c r="AD291" s="176">
        <v>0</v>
      </c>
      <c r="AE291" s="176">
        <v>933.57142900000008</v>
      </c>
      <c r="AF291" s="176">
        <v>0</v>
      </c>
      <c r="AG291" s="176">
        <v>0</v>
      </c>
    </row>
    <row r="292" spans="1:33" x14ac:dyDescent="0.25">
      <c r="A292">
        <v>69462</v>
      </c>
      <c r="B292">
        <v>7148</v>
      </c>
      <c r="C292" t="s">
        <v>445</v>
      </c>
      <c r="D292" t="s">
        <v>416</v>
      </c>
      <c r="F292" t="s">
        <v>151</v>
      </c>
      <c r="H292" s="176">
        <v>0</v>
      </c>
      <c r="I292" s="176">
        <v>0</v>
      </c>
      <c r="J292" s="176">
        <v>0</v>
      </c>
      <c r="K292" s="176">
        <v>0</v>
      </c>
      <c r="L292" s="176">
        <v>3500</v>
      </c>
      <c r="M292" s="176">
        <v>3500</v>
      </c>
      <c r="N292" s="176"/>
      <c r="O292" s="176">
        <v>0</v>
      </c>
      <c r="P292" s="176"/>
      <c r="Q292" s="176"/>
      <c r="R292" s="176">
        <v>0</v>
      </c>
      <c r="S292" s="176"/>
      <c r="T292" s="176">
        <v>0</v>
      </c>
      <c r="U292" s="176"/>
      <c r="V292" s="176">
        <v>0</v>
      </c>
      <c r="W292" s="176">
        <v>0</v>
      </c>
      <c r="X292" s="176"/>
      <c r="Y292" s="176">
        <v>0</v>
      </c>
      <c r="Z292" s="176"/>
      <c r="AA292" s="176"/>
      <c r="AB292" s="176">
        <v>0</v>
      </c>
      <c r="AC292" s="176"/>
      <c r="AD292" s="176">
        <v>0</v>
      </c>
      <c r="AE292" s="176"/>
      <c r="AF292" s="176">
        <v>0</v>
      </c>
      <c r="AG292" s="176">
        <v>0</v>
      </c>
    </row>
    <row r="293" spans="1:33" x14ac:dyDescent="0.25">
      <c r="A293">
        <v>69464</v>
      </c>
      <c r="B293">
        <v>7149</v>
      </c>
      <c r="C293" t="s">
        <v>446</v>
      </c>
      <c r="D293" t="s">
        <v>416</v>
      </c>
      <c r="F293" t="s">
        <v>151</v>
      </c>
      <c r="H293" s="176">
        <v>0</v>
      </c>
      <c r="I293" s="176">
        <v>0</v>
      </c>
      <c r="J293" s="176">
        <v>4140</v>
      </c>
      <c r="K293" s="176">
        <v>0</v>
      </c>
      <c r="L293" s="176">
        <v>0</v>
      </c>
      <c r="M293" s="176">
        <v>4140</v>
      </c>
      <c r="N293" s="176"/>
      <c r="O293" s="176">
        <v>0</v>
      </c>
      <c r="P293" s="176">
        <v>386270.97687182389</v>
      </c>
      <c r="Q293" s="176"/>
      <c r="R293" s="176">
        <v>0</v>
      </c>
      <c r="S293" s="176"/>
      <c r="T293" s="176">
        <v>0</v>
      </c>
      <c r="U293" s="176"/>
      <c r="V293" s="176">
        <v>0</v>
      </c>
      <c r="W293" s="176">
        <v>0</v>
      </c>
      <c r="X293" s="176"/>
      <c r="Y293" s="176">
        <v>0</v>
      </c>
      <c r="Z293" s="176">
        <v>468311.01979291718</v>
      </c>
      <c r="AA293" s="176"/>
      <c r="AB293" s="176">
        <v>0</v>
      </c>
      <c r="AC293" s="176"/>
      <c r="AD293" s="176">
        <v>0</v>
      </c>
      <c r="AE293" s="176"/>
      <c r="AF293" s="176">
        <v>0</v>
      </c>
      <c r="AG293" s="176">
        <v>0</v>
      </c>
    </row>
    <row r="294" spans="1:33" x14ac:dyDescent="0.25">
      <c r="A294">
        <v>69465</v>
      </c>
      <c r="B294">
        <v>7150</v>
      </c>
      <c r="C294" t="s">
        <v>447</v>
      </c>
      <c r="D294" t="s">
        <v>416</v>
      </c>
      <c r="F294" t="s">
        <v>151</v>
      </c>
      <c r="H294" s="176">
        <v>0</v>
      </c>
      <c r="I294" s="176">
        <v>0</v>
      </c>
      <c r="J294" s="176">
        <v>0</v>
      </c>
      <c r="K294" s="176">
        <v>0</v>
      </c>
      <c r="L294" s="176">
        <v>2800</v>
      </c>
      <c r="M294" s="176">
        <v>2800</v>
      </c>
      <c r="N294" s="176"/>
      <c r="O294" s="176">
        <v>0</v>
      </c>
      <c r="P294" s="176">
        <v>621749.53676246293</v>
      </c>
      <c r="Q294" s="176"/>
      <c r="R294" s="176">
        <v>0</v>
      </c>
      <c r="S294" s="176"/>
      <c r="T294" s="176">
        <v>0</v>
      </c>
      <c r="U294" s="176">
        <v>0</v>
      </c>
      <c r="V294" s="176">
        <v>0</v>
      </c>
      <c r="W294" s="176">
        <v>0</v>
      </c>
      <c r="X294" s="176"/>
      <c r="Y294" s="176">
        <v>0</v>
      </c>
      <c r="Z294" s="176">
        <v>610848.78459769208</v>
      </c>
      <c r="AA294" s="176"/>
      <c r="AB294" s="176">
        <v>0</v>
      </c>
      <c r="AC294" s="176"/>
      <c r="AD294" s="176">
        <v>0</v>
      </c>
      <c r="AE294" s="176">
        <v>1751.7352939999982</v>
      </c>
      <c r="AF294" s="176">
        <v>0</v>
      </c>
      <c r="AG294" s="176">
        <v>0</v>
      </c>
    </row>
    <row r="295" spans="1:33" x14ac:dyDescent="0.25">
      <c r="A295">
        <v>75202</v>
      </c>
      <c r="B295">
        <v>7151</v>
      </c>
      <c r="C295" t="s">
        <v>448</v>
      </c>
      <c r="D295" t="s">
        <v>416</v>
      </c>
      <c r="F295" t="s">
        <v>151</v>
      </c>
      <c r="H295" s="176">
        <v>0</v>
      </c>
      <c r="I295" s="176">
        <v>272</v>
      </c>
      <c r="J295" s="176">
        <v>900.5</v>
      </c>
      <c r="K295" s="176">
        <v>0</v>
      </c>
      <c r="L295" s="176">
        <v>0</v>
      </c>
      <c r="M295" s="176">
        <v>1172.5</v>
      </c>
      <c r="N295" s="176">
        <v>157163</v>
      </c>
      <c r="O295" s="176">
        <v>0</v>
      </c>
      <c r="P295" s="176">
        <v>168737.4454493837</v>
      </c>
      <c r="Q295" s="176"/>
      <c r="R295" s="176">
        <v>0</v>
      </c>
      <c r="S295" s="176"/>
      <c r="T295" s="176">
        <v>0</v>
      </c>
      <c r="U295" s="176">
        <v>0</v>
      </c>
      <c r="V295" s="176">
        <v>0</v>
      </c>
      <c r="W295" s="176">
        <v>0</v>
      </c>
      <c r="X295" s="176">
        <v>155135</v>
      </c>
      <c r="Y295" s="176">
        <v>0</v>
      </c>
      <c r="Z295" s="176">
        <v>178709.15894730447</v>
      </c>
      <c r="AA295" s="176"/>
      <c r="AB295" s="176">
        <v>0</v>
      </c>
      <c r="AC295" s="176"/>
      <c r="AD295" s="176">
        <v>0</v>
      </c>
      <c r="AE295" s="176">
        <v>242.93548400000009</v>
      </c>
      <c r="AF295" s="176">
        <v>0</v>
      </c>
      <c r="AG295" s="176">
        <v>0</v>
      </c>
    </row>
    <row r="296" spans="1:33" x14ac:dyDescent="0.25">
      <c r="A296">
        <v>85955</v>
      </c>
      <c r="B296">
        <v>7152</v>
      </c>
      <c r="C296" t="s">
        <v>449</v>
      </c>
      <c r="D296" t="s">
        <v>416</v>
      </c>
      <c r="F296" t="s">
        <v>199</v>
      </c>
      <c r="H296" s="176">
        <v>1782</v>
      </c>
      <c r="I296" s="176">
        <v>2358</v>
      </c>
      <c r="J296" s="176">
        <v>387</v>
      </c>
      <c r="K296" s="176">
        <v>0</v>
      </c>
      <c r="L296" s="176">
        <v>3106</v>
      </c>
      <c r="M296" s="176">
        <v>7633</v>
      </c>
      <c r="N296" s="176">
        <v>92672.85999999952</v>
      </c>
      <c r="O296" s="176">
        <v>0</v>
      </c>
      <c r="P296" s="176">
        <v>1391484.4289079998</v>
      </c>
      <c r="Q296" s="176"/>
      <c r="R296" s="176">
        <v>0</v>
      </c>
      <c r="S296" s="176">
        <v>0.27800000000000002</v>
      </c>
      <c r="T296" s="176">
        <v>0</v>
      </c>
      <c r="U296" s="176">
        <v>0</v>
      </c>
      <c r="V296" s="176">
        <v>0</v>
      </c>
      <c r="W296" s="176">
        <v>0</v>
      </c>
      <c r="X296" s="176">
        <v>99636.329997999725</v>
      </c>
      <c r="Y296" s="176">
        <v>0</v>
      </c>
      <c r="Z296" s="176">
        <v>1354137.320812</v>
      </c>
      <c r="AA296" s="176"/>
      <c r="AB296" s="176">
        <v>0</v>
      </c>
      <c r="AC296" s="176">
        <v>0.29762500000000003</v>
      </c>
      <c r="AD296" s="176">
        <v>0</v>
      </c>
      <c r="AE296" s="176">
        <v>2234</v>
      </c>
      <c r="AF296" s="176">
        <v>0</v>
      </c>
      <c r="AG296" s="176">
        <v>0</v>
      </c>
    </row>
  </sheetData>
  <mergeCells count="10">
    <mergeCell ref="G1:G2"/>
    <mergeCell ref="H1:M1"/>
    <mergeCell ref="N1:W1"/>
    <mergeCell ref="X1:AG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P117"/>
  <sheetViews>
    <sheetView showGridLines="0" zoomScale="60" zoomScaleNormal="60" workbookViewId="0">
      <pane xSplit="5" ySplit="11" topLeftCell="U12" activePane="bottomRight" state="frozen"/>
      <selection pane="topRight" activeCell="F1" sqref="F1"/>
      <selection pane="bottomLeft" activeCell="A12" sqref="A12"/>
      <selection pane="bottomRight" activeCell="D46" sqref="D46:D48"/>
    </sheetView>
  </sheetViews>
  <sheetFormatPr defaultColWidth="8.85546875" defaultRowHeight="15" x14ac:dyDescent="0.25"/>
  <cols>
    <col min="1" max="1" width="28.140625" style="8" customWidth="1"/>
    <col min="2" max="2" width="21.28515625" customWidth="1"/>
    <col min="3" max="3" width="13.7109375" style="8" customWidth="1"/>
    <col min="4" max="4" width="19.28515625" style="8" customWidth="1"/>
    <col min="5" max="5" width="79" style="208" customWidth="1"/>
    <col min="6" max="6" width="33" bestFit="1" customWidth="1"/>
    <col min="7" max="9" width="14.7109375" bestFit="1" customWidth="1"/>
    <col min="10" max="10" width="10.5703125" bestFit="1" customWidth="1"/>
    <col min="11" max="14" width="14.7109375" bestFit="1" customWidth="1"/>
    <col min="15" max="15" width="10.5703125" bestFit="1" customWidth="1"/>
    <col min="16" max="19" width="14.7109375" bestFit="1" customWidth="1"/>
    <col min="20" max="20" width="10.5703125" bestFit="1" customWidth="1"/>
    <col min="21" max="24" width="14.7109375" bestFit="1" customWidth="1"/>
    <col min="25" max="25" width="10.5703125" bestFit="1" customWidth="1"/>
    <col min="26" max="29" width="14.7109375" bestFit="1" customWidth="1"/>
    <col min="30" max="30" width="10.5703125" bestFit="1" customWidth="1"/>
    <col min="31" max="34" width="14.7109375" bestFit="1" customWidth="1"/>
    <col min="35" max="35" width="13.28515625" bestFit="1" customWidth="1"/>
    <col min="36" max="37" width="7.28515625" hidden="1" customWidth="1"/>
    <col min="38" max="38" width="10.85546875" hidden="1" customWidth="1"/>
    <col min="39" max="39" width="44" bestFit="1" customWidth="1"/>
  </cols>
  <sheetData>
    <row r="1" spans="1:41" x14ac:dyDescent="0.25">
      <c r="A1" s="9" t="s">
        <v>48</v>
      </c>
      <c r="B1" t="s">
        <v>107</v>
      </c>
      <c r="AE1" s="16"/>
    </row>
    <row r="2" spans="1:41" x14ac:dyDescent="0.25">
      <c r="A2" s="9" t="s">
        <v>41</v>
      </c>
      <c r="B2" t="s">
        <v>452</v>
      </c>
    </row>
    <row r="3" spans="1:41" x14ac:dyDescent="0.25">
      <c r="A3" s="9" t="s">
        <v>59</v>
      </c>
      <c r="B3" s="44"/>
    </row>
    <row r="4" spans="1:41" x14ac:dyDescent="0.25">
      <c r="A4" s="9" t="s">
        <v>58</v>
      </c>
      <c r="F4" s="402" t="s">
        <v>102</v>
      </c>
      <c r="G4" s="402"/>
      <c r="H4" s="402"/>
      <c r="I4" s="402"/>
      <c r="J4" s="402"/>
      <c r="K4" s="402"/>
      <c r="L4" s="402"/>
      <c r="M4" s="402"/>
      <c r="N4" s="402"/>
      <c r="O4" s="402"/>
      <c r="P4" s="43"/>
      <c r="Q4" s="43"/>
      <c r="R4" s="43"/>
      <c r="S4" s="43"/>
      <c r="T4" s="43"/>
    </row>
    <row r="5" spans="1:41" x14ac:dyDescent="0.25">
      <c r="A5" s="9"/>
      <c r="B5" s="119" t="s">
        <v>110</v>
      </c>
      <c r="C5" s="9" t="s">
        <v>111</v>
      </c>
      <c r="D5" s="9" t="s">
        <v>115</v>
      </c>
      <c r="F5" t="s">
        <v>103</v>
      </c>
    </row>
    <row r="6" spans="1:41" ht="14.45" customHeight="1" x14ac:dyDescent="0.25">
      <c r="A6" s="9" t="s">
        <v>105</v>
      </c>
      <c r="B6">
        <v>333</v>
      </c>
      <c r="C6" s="18">
        <v>1482780</v>
      </c>
      <c r="D6" s="531">
        <f>F37/C6</f>
        <v>0.94744048341628551</v>
      </c>
      <c r="AJ6" s="20"/>
      <c r="AK6" s="20"/>
      <c r="AL6" s="20"/>
      <c r="AM6" s="20"/>
      <c r="AN6" s="20"/>
      <c r="AO6" s="20"/>
    </row>
    <row r="7" spans="1:41" ht="14.45" customHeight="1" thickBot="1" x14ac:dyDescent="0.3">
      <c r="A7" s="9" t="s">
        <v>112</v>
      </c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20"/>
      <c r="AK7" s="20"/>
      <c r="AL7" s="20"/>
      <c r="AM7" s="20"/>
      <c r="AN7" s="20"/>
      <c r="AO7" s="20"/>
    </row>
    <row r="8" spans="1:41" ht="17.25" customHeight="1" thickTop="1" thickBot="1" x14ac:dyDescent="0.3">
      <c r="A8" s="9" t="s">
        <v>113</v>
      </c>
      <c r="B8" t="s">
        <v>114</v>
      </c>
      <c r="F8" s="404" t="s">
        <v>97</v>
      </c>
      <c r="G8" s="405"/>
      <c r="H8" s="405"/>
      <c r="I8" s="405"/>
      <c r="J8" s="406"/>
      <c r="K8" s="407" t="s">
        <v>98</v>
      </c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9"/>
      <c r="AJ8" s="373" t="s">
        <v>46</v>
      </c>
      <c r="AK8" s="373"/>
      <c r="AL8" s="373"/>
      <c r="AM8" s="20"/>
      <c r="AN8" s="20"/>
      <c r="AO8" s="20"/>
    </row>
    <row r="9" spans="1:41" ht="15" customHeight="1" thickTop="1" x14ac:dyDescent="0.25">
      <c r="A9" s="375" t="s">
        <v>92</v>
      </c>
      <c r="B9" s="377" t="s">
        <v>1</v>
      </c>
      <c r="C9" s="378"/>
      <c r="D9" s="378"/>
      <c r="E9" s="378"/>
      <c r="F9" s="381" t="s">
        <v>2</v>
      </c>
      <c r="G9" s="382"/>
      <c r="H9" s="382"/>
      <c r="I9" s="382"/>
      <c r="J9" s="383"/>
      <c r="K9" s="384" t="s">
        <v>108</v>
      </c>
      <c r="L9" s="385"/>
      <c r="M9" s="385"/>
      <c r="N9" s="385"/>
      <c r="O9" s="386"/>
      <c r="P9" s="384" t="s">
        <v>116</v>
      </c>
      <c r="Q9" s="385"/>
      <c r="R9" s="385"/>
      <c r="S9" s="385"/>
      <c r="T9" s="386"/>
      <c r="U9" s="384" t="s">
        <v>57</v>
      </c>
      <c r="V9" s="385"/>
      <c r="W9" s="385"/>
      <c r="X9" s="385"/>
      <c r="Y9" s="386"/>
      <c r="Z9" s="384" t="s">
        <v>7</v>
      </c>
      <c r="AA9" s="385"/>
      <c r="AB9" s="385"/>
      <c r="AC9" s="385"/>
      <c r="AD9" s="386"/>
      <c r="AE9" s="384" t="s">
        <v>47</v>
      </c>
      <c r="AF9" s="385"/>
      <c r="AG9" s="385"/>
      <c r="AH9" s="385"/>
      <c r="AI9" s="386"/>
      <c r="AJ9" s="374"/>
      <c r="AK9" s="374"/>
      <c r="AL9" s="374"/>
      <c r="AM9" s="1"/>
      <c r="AN9" s="1"/>
    </row>
    <row r="10" spans="1:41" ht="54" customHeight="1" thickBot="1" x14ac:dyDescent="0.3">
      <c r="A10" s="376"/>
      <c r="B10" s="379"/>
      <c r="C10" s="380"/>
      <c r="D10" s="380"/>
      <c r="E10" s="380"/>
      <c r="F10" s="387" t="s">
        <v>3</v>
      </c>
      <c r="G10" s="388"/>
      <c r="H10" s="388" t="s">
        <v>4</v>
      </c>
      <c r="I10" s="388"/>
      <c r="J10" s="389"/>
      <c r="K10" s="387" t="s">
        <v>3</v>
      </c>
      <c r="L10" s="388"/>
      <c r="M10" s="388" t="s">
        <v>4</v>
      </c>
      <c r="N10" s="388"/>
      <c r="O10" s="389"/>
      <c r="P10" s="387" t="s">
        <v>3</v>
      </c>
      <c r="Q10" s="388"/>
      <c r="R10" s="388" t="s">
        <v>4</v>
      </c>
      <c r="S10" s="388"/>
      <c r="T10" s="389"/>
      <c r="U10" s="387" t="s">
        <v>3</v>
      </c>
      <c r="V10" s="388"/>
      <c r="W10" s="388" t="s">
        <v>4</v>
      </c>
      <c r="X10" s="388"/>
      <c r="Y10" s="389"/>
      <c r="Z10" s="387" t="s">
        <v>3</v>
      </c>
      <c r="AA10" s="388"/>
      <c r="AB10" s="388" t="s">
        <v>4</v>
      </c>
      <c r="AC10" s="388"/>
      <c r="AD10" s="389"/>
      <c r="AE10" s="387" t="s">
        <v>3</v>
      </c>
      <c r="AF10" s="388"/>
      <c r="AG10" s="388" t="s">
        <v>4</v>
      </c>
      <c r="AH10" s="388"/>
      <c r="AI10" s="389"/>
      <c r="AJ10" s="390" t="s">
        <v>3</v>
      </c>
      <c r="AK10" s="391"/>
      <c r="AL10" s="392"/>
      <c r="AM10" s="119"/>
    </row>
    <row r="11" spans="1:41" s="3" customFormat="1" ht="45.75" thickTop="1" x14ac:dyDescent="0.25">
      <c r="A11" s="22" t="s">
        <v>91</v>
      </c>
      <c r="B11" s="22" t="s">
        <v>13</v>
      </c>
      <c r="C11" s="22" t="s">
        <v>0</v>
      </c>
      <c r="D11" s="22" t="s">
        <v>14</v>
      </c>
      <c r="E11" s="209"/>
      <c r="F11" s="10">
        <v>2018</v>
      </c>
      <c r="G11" s="11">
        <f>F11+1</f>
        <v>2019</v>
      </c>
      <c r="H11" s="11">
        <f>F11</f>
        <v>2018</v>
      </c>
      <c r="I11" s="11">
        <f>H11+1</f>
        <v>2019</v>
      </c>
      <c r="J11" s="15" t="s">
        <v>6</v>
      </c>
      <c r="K11" s="10">
        <f>$F$11</f>
        <v>2018</v>
      </c>
      <c r="L11" s="11">
        <f>$G$11</f>
        <v>2019</v>
      </c>
      <c r="M11" s="11">
        <f>$H$11</f>
        <v>2018</v>
      </c>
      <c r="N11" s="11">
        <f>$I$11</f>
        <v>2019</v>
      </c>
      <c r="O11" s="15" t="s">
        <v>6</v>
      </c>
      <c r="P11" s="10">
        <f>$F$11</f>
        <v>2018</v>
      </c>
      <c r="Q11" s="11">
        <f>$G$11</f>
        <v>2019</v>
      </c>
      <c r="R11" s="11">
        <f>$H$11</f>
        <v>2018</v>
      </c>
      <c r="S11" s="11">
        <f>$I$11</f>
        <v>2019</v>
      </c>
      <c r="T11" s="15" t="s">
        <v>6</v>
      </c>
      <c r="U11" s="10">
        <f>$F$11</f>
        <v>2018</v>
      </c>
      <c r="V11" s="11">
        <f>$G$11</f>
        <v>2019</v>
      </c>
      <c r="W11" s="11">
        <f>$H$11</f>
        <v>2018</v>
      </c>
      <c r="X11" s="11">
        <f>$I$11</f>
        <v>2019</v>
      </c>
      <c r="Y11" s="15" t="s">
        <v>6</v>
      </c>
      <c r="Z11" s="10">
        <f>$F$11</f>
        <v>2018</v>
      </c>
      <c r="AA11" s="11">
        <f>$G$11</f>
        <v>2019</v>
      </c>
      <c r="AB11" s="11">
        <f>$H$11</f>
        <v>2018</v>
      </c>
      <c r="AC11" s="11">
        <f>$I$11</f>
        <v>2019</v>
      </c>
      <c r="AD11" s="15" t="s">
        <v>6</v>
      </c>
      <c r="AE11" s="10">
        <f>$F$11</f>
        <v>2018</v>
      </c>
      <c r="AF11" s="11">
        <f>$G$11</f>
        <v>2019</v>
      </c>
      <c r="AG11" s="11">
        <f>$H$11</f>
        <v>2018</v>
      </c>
      <c r="AH11" s="11">
        <f>$I$11</f>
        <v>2019</v>
      </c>
      <c r="AI11" s="41" t="s">
        <v>6</v>
      </c>
      <c r="AJ11" s="45">
        <f>$F$11</f>
        <v>2018</v>
      </c>
      <c r="AK11" s="46">
        <f>$G$11</f>
        <v>2019</v>
      </c>
      <c r="AL11" s="47" t="s">
        <v>56</v>
      </c>
    </row>
    <row r="12" spans="1:41" ht="15" customHeight="1" x14ac:dyDescent="0.25">
      <c r="A12" s="448" t="s">
        <v>93</v>
      </c>
      <c r="B12" s="399" t="s">
        <v>11</v>
      </c>
      <c r="C12" s="410" t="s">
        <v>145</v>
      </c>
      <c r="D12" s="413" t="s">
        <v>10</v>
      </c>
      <c r="E12" s="210" t="s">
        <v>8</v>
      </c>
      <c r="F12" s="186"/>
      <c r="G12" s="187"/>
      <c r="H12" s="187"/>
      <c r="I12" s="187"/>
      <c r="J12" s="188"/>
      <c r="K12" s="187"/>
      <c r="L12" s="187"/>
      <c r="M12" s="187"/>
      <c r="N12" s="187"/>
      <c r="O12" s="188"/>
      <c r="P12" s="187"/>
      <c r="Q12" s="187"/>
      <c r="R12" s="187"/>
      <c r="S12" s="187"/>
      <c r="T12" s="188"/>
      <c r="U12" s="187"/>
      <c r="V12" s="187"/>
      <c r="W12" s="187"/>
      <c r="X12" s="187"/>
      <c r="Y12" s="188"/>
      <c r="Z12" s="187"/>
      <c r="AA12" s="187"/>
      <c r="AB12" s="187"/>
      <c r="AC12" s="187"/>
      <c r="AD12" s="188"/>
      <c r="AE12" s="187"/>
      <c r="AF12" s="187"/>
      <c r="AG12" s="187"/>
      <c r="AH12" s="187"/>
      <c r="AI12" s="188"/>
      <c r="AJ12" s="48"/>
      <c r="AK12" s="48"/>
      <c r="AL12" s="49"/>
    </row>
    <row r="13" spans="1:41" s="181" customFormat="1" x14ac:dyDescent="0.25">
      <c r="A13" s="449"/>
      <c r="B13" s="400"/>
      <c r="C13" s="411"/>
      <c r="D13" s="414"/>
      <c r="E13" s="203" t="s">
        <v>12</v>
      </c>
      <c r="F13" s="189"/>
      <c r="G13" s="190"/>
      <c r="H13" s="190"/>
      <c r="I13" s="190"/>
      <c r="J13" s="191"/>
      <c r="K13" s="187"/>
      <c r="L13" s="187"/>
      <c r="M13" s="187"/>
      <c r="N13" s="187"/>
      <c r="O13" s="191"/>
      <c r="P13" s="187"/>
      <c r="Q13" s="187"/>
      <c r="R13" s="187"/>
      <c r="S13" s="187"/>
      <c r="T13" s="191"/>
      <c r="U13" s="187"/>
      <c r="V13" s="187"/>
      <c r="W13" s="187"/>
      <c r="X13" s="187"/>
      <c r="Y13" s="191"/>
      <c r="Z13" s="187"/>
      <c r="AA13" s="187"/>
      <c r="AB13" s="187"/>
      <c r="AC13" s="187"/>
      <c r="AD13" s="191"/>
      <c r="AE13" s="187"/>
      <c r="AF13" s="187"/>
      <c r="AG13" s="187"/>
      <c r="AH13" s="187"/>
      <c r="AI13" s="191"/>
      <c r="AJ13" s="179"/>
      <c r="AK13" s="179"/>
      <c r="AL13" s="180"/>
    </row>
    <row r="14" spans="1:41" ht="30" x14ac:dyDescent="0.25">
      <c r="A14" s="449"/>
      <c r="B14" s="400"/>
      <c r="C14" s="411"/>
      <c r="D14" s="414"/>
      <c r="E14" s="211" t="s">
        <v>9</v>
      </c>
      <c r="F14" s="27">
        <v>93298517.148920581</v>
      </c>
      <c r="G14" s="28">
        <v>87160734.818668023</v>
      </c>
      <c r="H14" s="28">
        <v>91583759.768947825</v>
      </c>
      <c r="I14" s="28">
        <v>85562379.835986778</v>
      </c>
      <c r="J14" s="32">
        <f>IF(H14 &gt; 0, (I14-H14)/H14, )</f>
        <v>-6.5747245452164121E-2</v>
      </c>
      <c r="K14" s="28">
        <v>43299598.983868673</v>
      </c>
      <c r="L14" s="28">
        <v>40778460.721290939</v>
      </c>
      <c r="M14" s="28">
        <v>42171095.630449615</v>
      </c>
      <c r="N14" s="28">
        <v>39763731.540841222</v>
      </c>
      <c r="O14" s="32">
        <f>IF(M14 &gt; 0, (N14-M14)/M14, )</f>
        <v>-5.7085642514589016E-2</v>
      </c>
      <c r="P14" s="28">
        <v>8261061.5406432115</v>
      </c>
      <c r="Q14" s="28">
        <v>7145417.7820084542</v>
      </c>
      <c r="R14" s="28">
        <v>8205234.8083973071</v>
      </c>
      <c r="S14" s="28">
        <v>7101799.300612242</v>
      </c>
      <c r="T14" s="32">
        <f>IF(R14 &gt; 0, (S14-R14)/R14, )</f>
        <v>-0.1344794553174517</v>
      </c>
      <c r="U14" s="28">
        <v>25322579.070171591</v>
      </c>
      <c r="V14" s="28">
        <v>23746942.027139477</v>
      </c>
      <c r="W14" s="28">
        <v>25180712.036340185</v>
      </c>
      <c r="X14" s="28">
        <v>23610416.080418583</v>
      </c>
      <c r="Y14" s="32">
        <f>IF(W14 &gt; 0, (X14-W14)/W14, )</f>
        <v>-6.2361062453491746E-2</v>
      </c>
      <c r="Z14" s="28">
        <v>4595598.956979882</v>
      </c>
      <c r="AA14" s="28">
        <v>4458192.0588291725</v>
      </c>
      <c r="AB14" s="28">
        <v>4301025.1550994646</v>
      </c>
      <c r="AC14" s="28">
        <v>4178005.4713876955</v>
      </c>
      <c r="AD14" s="32">
        <f>IF(AB14 &gt; 0, (AC14-AB14)/AB14, )</f>
        <v>-2.860240972222915E-2</v>
      </c>
      <c r="AE14" s="28">
        <v>11629774.497253241</v>
      </c>
      <c r="AF14" s="28">
        <v>10948097.947404014</v>
      </c>
      <c r="AG14" s="28">
        <v>11535788.038657295</v>
      </c>
      <c r="AH14" s="28">
        <v>10824803.160731049</v>
      </c>
      <c r="AI14" s="32">
        <f>IF(AG14 &gt; 0, (AH14-AG14)/AG14, )</f>
        <v>-6.163296998381744E-2</v>
      </c>
      <c r="AJ14" s="51"/>
      <c r="AK14" s="51"/>
      <c r="AL14" s="49"/>
    </row>
    <row r="15" spans="1:41" s="181" customFormat="1" ht="30" x14ac:dyDescent="0.25">
      <c r="A15" s="449"/>
      <c r="B15" s="400"/>
      <c r="C15" s="411"/>
      <c r="D15" s="414"/>
      <c r="E15" s="211" t="s">
        <v>69</v>
      </c>
      <c r="F15" s="192"/>
      <c r="G15" s="193"/>
      <c r="H15" s="193"/>
      <c r="I15" s="193"/>
      <c r="J15" s="194"/>
      <c r="K15" s="195"/>
      <c r="L15" s="195"/>
      <c r="M15" s="195"/>
      <c r="N15" s="195"/>
      <c r="O15" s="194"/>
      <c r="P15" s="195"/>
      <c r="Q15" s="195"/>
      <c r="R15" s="195"/>
      <c r="S15" s="195"/>
      <c r="T15" s="194"/>
      <c r="U15" s="195"/>
      <c r="V15" s="195"/>
      <c r="W15" s="195"/>
      <c r="X15" s="195"/>
      <c r="Y15" s="194"/>
      <c r="Z15" s="195"/>
      <c r="AA15" s="195"/>
      <c r="AB15" s="195"/>
      <c r="AC15" s="195"/>
      <c r="AD15" s="194"/>
      <c r="AE15" s="195"/>
      <c r="AF15" s="195"/>
      <c r="AG15" s="195"/>
      <c r="AH15" s="195"/>
      <c r="AI15" s="194"/>
      <c r="AJ15" s="183"/>
      <c r="AK15" s="184"/>
      <c r="AL15" s="185"/>
    </row>
    <row r="16" spans="1:41" x14ac:dyDescent="0.25">
      <c r="A16" s="449"/>
      <c r="B16" s="400"/>
      <c r="C16" s="411"/>
      <c r="D16" s="414"/>
      <c r="E16" s="211" t="s">
        <v>70</v>
      </c>
      <c r="F16" s="27">
        <v>93298517.148920581</v>
      </c>
      <c r="G16" s="28">
        <v>87160734.818668023</v>
      </c>
      <c r="H16" s="28">
        <v>91583759.768947825</v>
      </c>
      <c r="I16" s="28">
        <v>85562379.835986778</v>
      </c>
      <c r="J16" s="32">
        <f>IF(H16 &gt; 0, (I16-H16)/H16, )</f>
        <v>-6.5747245452164121E-2</v>
      </c>
      <c r="K16" s="28">
        <v>43299598.983868673</v>
      </c>
      <c r="L16" s="28">
        <v>40778460.721290939</v>
      </c>
      <c r="M16" s="28">
        <v>42171095.630449615</v>
      </c>
      <c r="N16" s="28">
        <v>39763731.540841222</v>
      </c>
      <c r="O16" s="32">
        <f>IF(M16 &gt; 0, (N16-M16)/M16, )</f>
        <v>-5.7085642514589016E-2</v>
      </c>
      <c r="P16" s="28">
        <v>8261061.5406432115</v>
      </c>
      <c r="Q16" s="28">
        <v>7145417.7820084542</v>
      </c>
      <c r="R16" s="28">
        <v>8205234.8083973071</v>
      </c>
      <c r="S16" s="28">
        <v>7101799.300612242</v>
      </c>
      <c r="T16" s="32">
        <f>IF(R16 &gt; 0, (S16-R16)/R16, )</f>
        <v>-0.1344794553174517</v>
      </c>
      <c r="U16" s="28">
        <v>25322579.070171591</v>
      </c>
      <c r="V16" s="28">
        <v>23746942.027139477</v>
      </c>
      <c r="W16" s="28">
        <v>25180712.036340185</v>
      </c>
      <c r="X16" s="28">
        <v>23610416.080418583</v>
      </c>
      <c r="Y16" s="32">
        <f>IF(W16 &gt; 0, (X16-W16)/W16, )</f>
        <v>-6.2361062453491746E-2</v>
      </c>
      <c r="Z16" s="28">
        <v>4595598.956979882</v>
      </c>
      <c r="AA16" s="28">
        <v>4458192.0588291725</v>
      </c>
      <c r="AB16" s="28">
        <v>4301025.1550994646</v>
      </c>
      <c r="AC16" s="28">
        <v>4178005.4713876955</v>
      </c>
      <c r="AD16" s="32">
        <f>IF(AB16 &gt; 0, (AC16-AB16)/AB16, )</f>
        <v>-2.860240972222915E-2</v>
      </c>
      <c r="AE16" s="28">
        <v>11629774.497253241</v>
      </c>
      <c r="AF16" s="28">
        <v>10948097.947404014</v>
      </c>
      <c r="AG16" s="28">
        <v>11535788.038657295</v>
      </c>
      <c r="AH16" s="28">
        <v>10824803.160731049</v>
      </c>
      <c r="AI16" s="32">
        <f>IF(AG16 &gt; 0, (AH16-AG16)/AG16, )</f>
        <v>-6.163296998381744E-2</v>
      </c>
      <c r="AJ16" s="53">
        <f>AJ14+AJ15</f>
        <v>0</v>
      </c>
      <c r="AK16" s="54">
        <f>AK14+AK15</f>
        <v>0</v>
      </c>
      <c r="AL16" s="55" t="e">
        <f>(AK16-AJ16)/AJ16</f>
        <v>#DIV/0!</v>
      </c>
    </row>
    <row r="17" spans="1:39" x14ac:dyDescent="0.25">
      <c r="A17" s="449"/>
      <c r="B17" s="401"/>
      <c r="C17" s="412"/>
      <c r="D17" s="415"/>
      <c r="E17" s="211" t="s">
        <v>81</v>
      </c>
      <c r="F17" s="113"/>
      <c r="G17" s="31"/>
      <c r="H17" s="393" t="s">
        <v>109</v>
      </c>
      <c r="I17" s="394"/>
      <c r="J17" s="395"/>
      <c r="K17" s="113"/>
      <c r="L17" s="31"/>
      <c r="M17" s="393" t="s">
        <v>109</v>
      </c>
      <c r="N17" s="394"/>
      <c r="O17" s="395"/>
      <c r="P17" s="113"/>
      <c r="Q17" s="31"/>
      <c r="R17" s="393" t="s">
        <v>109</v>
      </c>
      <c r="S17" s="394"/>
      <c r="T17" s="395"/>
      <c r="U17" s="113"/>
      <c r="V17" s="31"/>
      <c r="W17" s="393" t="s">
        <v>109</v>
      </c>
      <c r="X17" s="394"/>
      <c r="Y17" s="395"/>
      <c r="Z17" s="113"/>
      <c r="AA17" s="31"/>
      <c r="AB17" s="393" t="s">
        <v>109</v>
      </c>
      <c r="AC17" s="394"/>
      <c r="AD17" s="395"/>
      <c r="AE17" s="113"/>
      <c r="AF17" s="31"/>
      <c r="AG17" s="393" t="s">
        <v>109</v>
      </c>
      <c r="AH17" s="394"/>
      <c r="AI17" s="395"/>
      <c r="AJ17" s="53"/>
      <c r="AK17" s="54"/>
      <c r="AL17" s="49"/>
    </row>
    <row r="18" spans="1:39" x14ac:dyDescent="0.25">
      <c r="A18" s="449"/>
      <c r="B18" s="396" t="s">
        <v>49</v>
      </c>
      <c r="C18" s="396"/>
      <c r="D18" s="396"/>
      <c r="E18" s="397" t="s">
        <v>76</v>
      </c>
      <c r="F18" s="115">
        <v>269</v>
      </c>
      <c r="G18" s="116">
        <v>269</v>
      </c>
      <c r="H18" s="419">
        <v>260</v>
      </c>
      <c r="I18" s="420"/>
      <c r="J18" s="21" t="s">
        <v>109</v>
      </c>
      <c r="K18" s="28">
        <v>227</v>
      </c>
      <c r="L18" s="28">
        <v>227</v>
      </c>
      <c r="M18" s="419">
        <v>218</v>
      </c>
      <c r="N18" s="420"/>
      <c r="O18" s="21" t="s">
        <v>109</v>
      </c>
      <c r="P18" s="28">
        <v>166</v>
      </c>
      <c r="Q18" s="28">
        <v>166</v>
      </c>
      <c r="R18" s="419">
        <v>162</v>
      </c>
      <c r="S18" s="420"/>
      <c r="T18" s="21" t="s">
        <v>109</v>
      </c>
      <c r="U18" s="28">
        <v>154</v>
      </c>
      <c r="V18" s="28">
        <v>154</v>
      </c>
      <c r="W18" s="419">
        <v>149</v>
      </c>
      <c r="X18" s="420"/>
      <c r="Y18" s="21" t="s">
        <v>109</v>
      </c>
      <c r="Z18" s="28">
        <v>108</v>
      </c>
      <c r="AA18" s="28">
        <v>108</v>
      </c>
      <c r="AB18" s="419">
        <v>104</v>
      </c>
      <c r="AC18" s="420"/>
      <c r="AD18" s="21" t="s">
        <v>109</v>
      </c>
      <c r="AE18" s="28">
        <v>117</v>
      </c>
      <c r="AF18" s="28">
        <v>117</v>
      </c>
      <c r="AG18" s="419">
        <v>113</v>
      </c>
      <c r="AH18" s="420"/>
      <c r="AI18" s="21" t="s">
        <v>109</v>
      </c>
      <c r="AJ18" s="53"/>
      <c r="AK18" s="54"/>
      <c r="AL18" s="49"/>
    </row>
    <row r="19" spans="1:39" x14ac:dyDescent="0.25">
      <c r="A19" s="449"/>
      <c r="B19" s="396" t="s">
        <v>18</v>
      </c>
      <c r="C19" s="396"/>
      <c r="D19" s="396"/>
      <c r="E19" s="397"/>
      <c r="F19" s="28">
        <v>1399444.2999999998</v>
      </c>
      <c r="G19" s="28">
        <v>1399444.2999999998</v>
      </c>
      <c r="H19" s="419">
        <v>1355487.7999999998</v>
      </c>
      <c r="I19" s="420"/>
      <c r="J19" s="21" t="s">
        <v>109</v>
      </c>
      <c r="K19" s="28">
        <v>681531.2</v>
      </c>
      <c r="L19" s="28">
        <v>681531.2</v>
      </c>
      <c r="M19" s="419">
        <v>659003.69999999995</v>
      </c>
      <c r="N19" s="420"/>
      <c r="O19" s="21" t="s">
        <v>109</v>
      </c>
      <c r="P19" s="28">
        <v>140952.5</v>
      </c>
      <c r="Q19" s="28">
        <v>140952.5</v>
      </c>
      <c r="R19" s="419">
        <v>139675.5</v>
      </c>
      <c r="S19" s="420"/>
      <c r="T19" s="21" t="s">
        <v>109</v>
      </c>
      <c r="U19" s="28">
        <v>304276.69999999995</v>
      </c>
      <c r="V19" s="28">
        <v>304276.69999999995</v>
      </c>
      <c r="W19" s="419">
        <v>297470.69999999995</v>
      </c>
      <c r="X19" s="420"/>
      <c r="Y19" s="21" t="s">
        <v>109</v>
      </c>
      <c r="Z19" s="28">
        <v>120337.70000000001</v>
      </c>
      <c r="AA19" s="28">
        <v>120337.70000000001</v>
      </c>
      <c r="AB19" s="419">
        <v>113022.70000000001</v>
      </c>
      <c r="AC19" s="420"/>
      <c r="AD19" s="21" t="s">
        <v>109</v>
      </c>
      <c r="AE19" s="28">
        <v>152346.20000000001</v>
      </c>
      <c r="AF19" s="28">
        <v>152346.20000000001</v>
      </c>
      <c r="AG19" s="419">
        <v>146315.20000000001</v>
      </c>
      <c r="AH19" s="420"/>
      <c r="AI19" s="21" t="s">
        <v>109</v>
      </c>
      <c r="AJ19" s="53"/>
      <c r="AK19" s="54"/>
      <c r="AL19" s="49"/>
    </row>
    <row r="20" spans="1:39" x14ac:dyDescent="0.25">
      <c r="A20" s="449"/>
      <c r="B20" s="398" t="s">
        <v>5</v>
      </c>
      <c r="C20" s="398"/>
      <c r="D20" s="398"/>
      <c r="E20" s="211" t="s">
        <v>78</v>
      </c>
      <c r="F20" s="113">
        <v>0</v>
      </c>
      <c r="G20" s="31">
        <v>0</v>
      </c>
      <c r="H20" s="31">
        <v>0</v>
      </c>
      <c r="I20" s="31">
        <v>0</v>
      </c>
      <c r="J20" s="21" t="s">
        <v>109</v>
      </c>
      <c r="K20" s="113">
        <v>0</v>
      </c>
      <c r="L20" s="31">
        <v>0</v>
      </c>
      <c r="M20" s="31">
        <v>0</v>
      </c>
      <c r="N20" s="31">
        <v>0</v>
      </c>
      <c r="O20" s="21" t="s">
        <v>109</v>
      </c>
      <c r="P20" s="113">
        <v>0</v>
      </c>
      <c r="Q20" s="31">
        <v>0</v>
      </c>
      <c r="R20" s="31">
        <v>0</v>
      </c>
      <c r="S20" s="31">
        <v>0</v>
      </c>
      <c r="T20" s="21" t="s">
        <v>109</v>
      </c>
      <c r="U20" s="113">
        <v>0</v>
      </c>
      <c r="V20" s="31">
        <v>0</v>
      </c>
      <c r="W20" s="31">
        <v>0</v>
      </c>
      <c r="X20" s="31">
        <v>0</v>
      </c>
      <c r="Y20" s="21" t="s">
        <v>109</v>
      </c>
      <c r="Z20" s="113">
        <v>0</v>
      </c>
      <c r="AA20" s="31">
        <v>0</v>
      </c>
      <c r="AB20" s="31">
        <v>0</v>
      </c>
      <c r="AC20" s="31">
        <v>0</v>
      </c>
      <c r="AD20" s="21" t="s">
        <v>109</v>
      </c>
      <c r="AE20" s="113">
        <v>0</v>
      </c>
      <c r="AF20" s="31">
        <v>0</v>
      </c>
      <c r="AG20" s="31">
        <v>0</v>
      </c>
      <c r="AH20" s="31">
        <v>0</v>
      </c>
      <c r="AI20" s="21" t="s">
        <v>109</v>
      </c>
      <c r="AJ20" s="53"/>
      <c r="AK20" s="54"/>
      <c r="AL20" s="49"/>
    </row>
    <row r="21" spans="1:39" ht="29.1" customHeight="1" x14ac:dyDescent="0.25">
      <c r="A21" s="449"/>
      <c r="B21" s="399" t="s">
        <v>16</v>
      </c>
      <c r="C21" s="410" t="s">
        <v>145</v>
      </c>
      <c r="D21" s="413" t="s">
        <v>17</v>
      </c>
      <c r="E21" s="203" t="s">
        <v>8</v>
      </c>
      <c r="F21" s="27">
        <v>0</v>
      </c>
      <c r="G21" s="28">
        <v>0</v>
      </c>
      <c r="H21" s="28">
        <f>SUM(IF(OR(M21="N/A",M21="N/D"),0,M21),IF(OR(R21="N/A",R21="N/D"),0,R21),IF(OR(W21="N/A",W21="N/D"),0,W21),IF(OR(AB21="N/A",AB21="N/D"),0,AB21),IF(OR(AG21="N/A",AG21="N/D"),0,AG21))</f>
        <v>0</v>
      </c>
      <c r="I21" s="28">
        <f>SUM(IF(OR(N21="N/A",N21="N/D"),0,N21),IF(OR(S21="N/A",S21="N/D"),0,S21),IF(OR(X21="N/A",X21="N/D"),0,X21),IF(OR(AC21="N/A",AC21="N/D"),0,AC21),IF(OR(AH21="N/A",AH21="N/D"),0,AH21))</f>
        <v>0</v>
      </c>
      <c r="J21" s="32">
        <f>IF(H21 &gt; 0, (I21-H21)/H21, )</f>
        <v>0</v>
      </c>
      <c r="K21" s="27">
        <v>0</v>
      </c>
      <c r="L21" s="28">
        <v>0</v>
      </c>
      <c r="M21" s="28">
        <f>SUM(IF(OR(R21="N/A",R21="N/D"),0,R21),IF(OR(W21="N/A",W21="N/D"),0,W21),IF(OR(AB21="N/A",AB21="N/D"),0,AB21),IF(OR(AG21="N/A",AG21="N/D"),0,AG21),IF(OR(AL21="N/A",AL21="N/D"),0,AL21))</f>
        <v>0</v>
      </c>
      <c r="N21" s="28">
        <f>SUM(IF(OR(S21="N/A",S21="N/D"),0,S21),IF(OR(X21="N/A",X21="N/D"),0,X21),IF(OR(AC21="N/A",AC21="N/D"),0,AC21),IF(OR(AH21="N/A",AH21="N/D"),0,AH21),IF(OR(AM21="N/A",AM21="N/D"),0,AM21))</f>
        <v>0</v>
      </c>
      <c r="O21" s="32">
        <f>IF(M21 &gt; 0, (N21-M21)/M21, )</f>
        <v>0</v>
      </c>
      <c r="P21" s="27">
        <v>0</v>
      </c>
      <c r="Q21" s="28">
        <v>0</v>
      </c>
      <c r="R21" s="28">
        <f>SUM(IF(OR(W21="N/A",W21="N/D"),0,W21),IF(OR(AB21="N/A",AB21="N/D"),0,AB21),IF(OR(AG21="N/A",AG21="N/D"),0,AG21),IF(OR(AL21="N/A",AL21="N/D"),0,AL21),IF(OR(AQ21="N/A",AQ21="N/D"),0,AQ21))</f>
        <v>0</v>
      </c>
      <c r="S21" s="28">
        <f>SUM(IF(OR(X21="N/A",X21="N/D"),0,X21),IF(OR(AC21="N/A",AC21="N/D"),0,AC21),IF(OR(AH21="N/A",AH21="N/D"),0,AH21),IF(OR(AM21="N/A",AM21="N/D"),0,AM21),IF(OR(AR21="N/A",AR21="N/D"),0,AR21))</f>
        <v>0</v>
      </c>
      <c r="T21" s="32">
        <f>IF(R21 &gt; 0, (S21-R21)/R21, )</f>
        <v>0</v>
      </c>
      <c r="U21" s="27">
        <v>0</v>
      </c>
      <c r="V21" s="28">
        <v>0</v>
      </c>
      <c r="W21" s="28">
        <f>SUM(IF(OR(AB21="N/A",AB21="N/D"),0,AB21),IF(OR(AG21="N/A",AG21="N/D"),0,AG21),IF(OR(AL21="N/A",AL21="N/D"),0,AL21),IF(OR(AQ21="N/A",AQ21="N/D"),0,AQ21),IF(OR(AV21="N/A",AV21="N/D"),0,AV21))</f>
        <v>0</v>
      </c>
      <c r="X21" s="28">
        <f>SUM(IF(OR(AC21="N/A",AC21="N/D"),0,AC21),IF(OR(AH21="N/A",AH21="N/D"),0,AH21),IF(OR(AM21="N/A",AM21="N/D"),0,AM21),IF(OR(AR21="N/A",AR21="N/D"),0,AR21),IF(OR(AW21="N/A",AW21="N/D"),0,AW21))</f>
        <v>0</v>
      </c>
      <c r="Y21" s="32">
        <f>IF(W21 &gt; 0, (X21-W21)/W21, )</f>
        <v>0</v>
      </c>
      <c r="Z21" s="27">
        <v>0</v>
      </c>
      <c r="AA21" s="28">
        <v>0</v>
      </c>
      <c r="AB21" s="28">
        <f>SUM(IF(OR(AG21="N/A",AG21="N/D"),0,AG21),IF(OR(AL21="N/A",AL21="N/D"),0,AL21),IF(OR(AQ21="N/A",AQ21="N/D"),0,AQ21),IF(OR(AV21="N/A",AV21="N/D"),0,AV21),IF(OR(BA21="N/A",BA21="N/D"),0,BA21))</f>
        <v>0</v>
      </c>
      <c r="AC21" s="28">
        <f>SUM(IF(OR(AH21="N/A",AH21="N/D"),0,AH21),IF(OR(AM21="N/A",AM21="N/D"),0,AM21),IF(OR(AR21="N/A",AR21="N/D"),0,AR21),IF(OR(AW21="N/A",AW21="N/D"),0,AW21),IF(OR(BB21="N/A",BB21="N/D"),0,BB21))</f>
        <v>0</v>
      </c>
      <c r="AD21" s="32">
        <f>IF(AB21 &gt; 0, (AC21-AB21)/AB21, )</f>
        <v>0</v>
      </c>
      <c r="AE21" s="27">
        <v>0</v>
      </c>
      <c r="AF21" s="28">
        <v>0</v>
      </c>
      <c r="AG21" s="28">
        <f>SUM(IF(OR(AL21="N/A",AL21="N/D"),0,AL21),IF(OR(AQ21="N/A",AQ21="N/D"),0,AQ21),IF(OR(AV21="N/A",AV21="N/D"),0,AV21),IF(OR(BA21="N/A",BA21="N/D"),0,BA21),IF(OR(BF21="N/A",BF21="N/D"),0,BF21))</f>
        <v>0</v>
      </c>
      <c r="AH21" s="28">
        <f>SUM(IF(OR(AM21="N/A",AM21="N/D"),0,AM21),IF(OR(AR21="N/A",AR21="N/D"),0,AR21),IF(OR(AW21="N/A",AW21="N/D"),0,AW21),IF(OR(BB21="N/A",BB21="N/D"),0,BB21),IF(OR(BG21="N/A",BG21="N/D"),0,BG21))</f>
        <v>0</v>
      </c>
      <c r="AI21" s="32">
        <f>IF(AG21 &gt; 0, (AH21-AG21)/AG21, )</f>
        <v>0</v>
      </c>
      <c r="AJ21" s="52"/>
      <c r="AK21" s="51"/>
      <c r="AL21" s="49"/>
    </row>
    <row r="22" spans="1:39" x14ac:dyDescent="0.25">
      <c r="A22" s="449"/>
      <c r="B22" s="400"/>
      <c r="C22" s="411"/>
      <c r="D22" s="414"/>
      <c r="E22" s="203" t="s">
        <v>12</v>
      </c>
      <c r="F22" s="195"/>
      <c r="G22" s="195"/>
      <c r="H22" s="195"/>
      <c r="I22" s="195"/>
      <c r="J22" s="194"/>
      <c r="K22" s="195"/>
      <c r="L22" s="195"/>
      <c r="M22" s="195"/>
      <c r="N22" s="195"/>
      <c r="O22" s="194"/>
      <c r="P22" s="195"/>
      <c r="Q22" s="195"/>
      <c r="R22" s="195"/>
      <c r="S22" s="195"/>
      <c r="T22" s="194"/>
      <c r="U22" s="195"/>
      <c r="V22" s="195"/>
      <c r="W22" s="195"/>
      <c r="X22" s="195"/>
      <c r="Y22" s="194"/>
      <c r="Z22" s="195"/>
      <c r="AA22" s="195"/>
      <c r="AB22" s="195"/>
      <c r="AC22" s="195"/>
      <c r="AD22" s="194"/>
      <c r="AE22" s="195"/>
      <c r="AF22" s="195"/>
      <c r="AG22" s="195"/>
      <c r="AH22" s="195"/>
      <c r="AI22" s="194"/>
      <c r="AJ22" s="52"/>
      <c r="AK22" s="51"/>
      <c r="AL22" s="50"/>
    </row>
    <row r="23" spans="1:39" ht="30" x14ac:dyDescent="0.25">
      <c r="A23" s="449"/>
      <c r="B23" s="400"/>
      <c r="C23" s="411"/>
      <c r="D23" s="414"/>
      <c r="E23" s="211" t="s">
        <v>68</v>
      </c>
      <c r="F23" s="28">
        <v>0</v>
      </c>
      <c r="G23" s="28">
        <v>0</v>
      </c>
      <c r="H23" s="28">
        <f t="shared" ref="H23:I23" si="0">(IF(OR(H21="N/A",H21="N/D"),0,H21))+(IF(OR(H22="N/A",H22="N/D"),0,H22))</f>
        <v>0</v>
      </c>
      <c r="I23" s="28">
        <f t="shared" si="0"/>
        <v>0</v>
      </c>
      <c r="J23" s="32">
        <f>IF(H23 &gt; 0, (I23-H23)/H23, )</f>
        <v>0</v>
      </c>
      <c r="K23" s="28">
        <v>0</v>
      </c>
      <c r="L23" s="28">
        <v>0</v>
      </c>
      <c r="M23" s="28">
        <f t="shared" ref="M23:N23" si="1">(IF(OR(M21="N/A",M21="N/D"),0,M21))+(IF(OR(M22="N/A",M22="N/D"),0,M22))</f>
        <v>0</v>
      </c>
      <c r="N23" s="28">
        <f t="shared" si="1"/>
        <v>0</v>
      </c>
      <c r="O23" s="32">
        <f>IF(M23 &gt; 0, (N23-M23)/M23, )</f>
        <v>0</v>
      </c>
      <c r="P23" s="28">
        <v>0</v>
      </c>
      <c r="Q23" s="28">
        <v>0</v>
      </c>
      <c r="R23" s="28">
        <f t="shared" ref="R23:S23" si="2">(IF(OR(R21="N/A",R21="N/D"),0,R21))+(IF(OR(R22="N/A",R22="N/D"),0,R22))</f>
        <v>0</v>
      </c>
      <c r="S23" s="28">
        <f t="shared" si="2"/>
        <v>0</v>
      </c>
      <c r="T23" s="32">
        <f>IF(R23 &gt; 0, (S23-R23)/R23, )</f>
        <v>0</v>
      </c>
      <c r="U23" s="28">
        <v>0</v>
      </c>
      <c r="V23" s="28">
        <v>0</v>
      </c>
      <c r="W23" s="28">
        <f t="shared" ref="W23:X23" si="3">(IF(OR(W21="N/A",W21="N/D"),0,W21))+(IF(OR(W22="N/A",W22="N/D"),0,W22))</f>
        <v>0</v>
      </c>
      <c r="X23" s="28">
        <f t="shared" si="3"/>
        <v>0</v>
      </c>
      <c r="Y23" s="32">
        <f>IF(W23 &gt; 0, (X23-W23)/W23, )</f>
        <v>0</v>
      </c>
      <c r="Z23" s="28">
        <v>0</v>
      </c>
      <c r="AA23" s="28">
        <v>0</v>
      </c>
      <c r="AB23" s="28">
        <f t="shared" ref="AB23:AC23" si="4">(IF(OR(AB21="N/A",AB21="N/D"),0,AB21))+(IF(OR(AB22="N/A",AB22="N/D"),0,AB22))</f>
        <v>0</v>
      </c>
      <c r="AC23" s="28">
        <f t="shared" si="4"/>
        <v>0</v>
      </c>
      <c r="AD23" s="32">
        <f>IF(AB23 &gt; 0, (AC23-AB23)/AB23, )</f>
        <v>0</v>
      </c>
      <c r="AE23" s="28">
        <v>0</v>
      </c>
      <c r="AF23" s="28">
        <v>0</v>
      </c>
      <c r="AG23" s="28">
        <f t="shared" ref="AG23:AH23" si="5">(IF(OR(AG21="N/A",AG21="N/D"),0,AG21))+(IF(OR(AG22="N/A",AG22="N/D"),0,AG22))</f>
        <v>0</v>
      </c>
      <c r="AH23" s="28">
        <f t="shared" si="5"/>
        <v>0</v>
      </c>
      <c r="AI23" s="32">
        <f>IF(AG23 &gt; 0, (AH23-AG23)/AG23, )</f>
        <v>0</v>
      </c>
      <c r="AJ23" s="52"/>
      <c r="AK23" s="51"/>
      <c r="AL23" s="49"/>
      <c r="AM23" s="6"/>
    </row>
    <row r="24" spans="1:39" ht="30" x14ac:dyDescent="0.25">
      <c r="A24" s="449"/>
      <c r="B24" s="400"/>
      <c r="C24" s="411"/>
      <c r="D24" s="414"/>
      <c r="E24" s="211" t="s">
        <v>71</v>
      </c>
      <c r="F24" s="195"/>
      <c r="G24" s="195"/>
      <c r="H24" s="195"/>
      <c r="I24" s="195"/>
      <c r="J24" s="194"/>
      <c r="K24" s="195"/>
      <c r="L24" s="195"/>
      <c r="M24" s="195"/>
      <c r="N24" s="195"/>
      <c r="O24" s="194"/>
      <c r="P24" s="195"/>
      <c r="Q24" s="195"/>
      <c r="R24" s="195"/>
      <c r="S24" s="195"/>
      <c r="T24" s="194"/>
      <c r="U24" s="195"/>
      <c r="V24" s="195"/>
      <c r="W24" s="195"/>
      <c r="X24" s="195"/>
      <c r="Y24" s="194"/>
      <c r="Z24" s="195"/>
      <c r="AA24" s="195"/>
      <c r="AB24" s="195"/>
      <c r="AC24" s="195"/>
      <c r="AD24" s="194"/>
      <c r="AE24" s="195"/>
      <c r="AF24" s="195"/>
      <c r="AG24" s="195"/>
      <c r="AH24" s="195"/>
      <c r="AI24" s="194"/>
      <c r="AJ24" s="52"/>
      <c r="AK24" s="51"/>
      <c r="AL24" s="49"/>
      <c r="AM24" s="18"/>
    </row>
    <row r="25" spans="1:39" x14ac:dyDescent="0.25">
      <c r="A25" s="449"/>
      <c r="B25" s="400"/>
      <c r="C25" s="411"/>
      <c r="D25" s="414"/>
      <c r="E25" s="203" t="s">
        <v>72</v>
      </c>
      <c r="F25" s="28">
        <v>0</v>
      </c>
      <c r="G25" s="28">
        <v>0</v>
      </c>
      <c r="H25" s="28">
        <f t="shared" ref="H25:I25" si="6">(IF(OR(H23="N/A",H23="N/D"),0,H23))+(IF(OR(H24="N/A",H24="N/D"),0,H24))</f>
        <v>0</v>
      </c>
      <c r="I25" s="28">
        <f t="shared" si="6"/>
        <v>0</v>
      </c>
      <c r="J25" s="32">
        <f>IF(H25 &gt; 0, (I25-H25)/H25, )</f>
        <v>0</v>
      </c>
      <c r="K25" s="28">
        <v>0</v>
      </c>
      <c r="L25" s="28">
        <v>0</v>
      </c>
      <c r="M25" s="28">
        <f t="shared" ref="M25:N25" si="7">(IF(OR(M23="N/A",M23="N/D"),0,M23))+(IF(OR(M24="N/A",M24="N/D"),0,M24))</f>
        <v>0</v>
      </c>
      <c r="N25" s="28">
        <f t="shared" si="7"/>
        <v>0</v>
      </c>
      <c r="O25" s="32">
        <f>IF(M25 &gt; 0, (N25-M25)/M25, )</f>
        <v>0</v>
      </c>
      <c r="P25" s="28">
        <v>0</v>
      </c>
      <c r="Q25" s="28">
        <v>0</v>
      </c>
      <c r="R25" s="28">
        <f t="shared" ref="R25:S25" si="8">(IF(OR(R23="N/A",R23="N/D"),0,R23))+(IF(OR(R24="N/A",R24="N/D"),0,R24))</f>
        <v>0</v>
      </c>
      <c r="S25" s="28">
        <f t="shared" si="8"/>
        <v>0</v>
      </c>
      <c r="T25" s="32">
        <f>IF(R25 &gt; 0, (S25-R25)/R25, )</f>
        <v>0</v>
      </c>
      <c r="U25" s="28">
        <v>0</v>
      </c>
      <c r="V25" s="28">
        <v>0</v>
      </c>
      <c r="W25" s="28">
        <f t="shared" ref="W25:X25" si="9">(IF(OR(W23="N/A",W23="N/D"),0,W23))+(IF(OR(W24="N/A",W24="N/D"),0,W24))</f>
        <v>0</v>
      </c>
      <c r="X25" s="28">
        <f t="shared" si="9"/>
        <v>0</v>
      </c>
      <c r="Y25" s="32">
        <f>IF(W25 &gt; 0, (X25-W25)/W25, )</f>
        <v>0</v>
      </c>
      <c r="Z25" s="28">
        <v>0</v>
      </c>
      <c r="AA25" s="28">
        <v>0</v>
      </c>
      <c r="AB25" s="28">
        <f t="shared" ref="AB25:AC25" si="10">(IF(OR(AB23="N/A",AB23="N/D"),0,AB23))+(IF(OR(AB24="N/A",AB24="N/D"),0,AB24))</f>
        <v>0</v>
      </c>
      <c r="AC25" s="28">
        <f t="shared" si="10"/>
        <v>0</v>
      </c>
      <c r="AD25" s="32">
        <f>IF(AB25 &gt; 0, (AC25-AB25)/AB25, )</f>
        <v>0</v>
      </c>
      <c r="AE25" s="28">
        <v>0</v>
      </c>
      <c r="AF25" s="28">
        <v>0</v>
      </c>
      <c r="AG25" s="28">
        <f t="shared" ref="AG25:AH25" si="11">(IF(OR(AG23="N/A",AG23="N/D"),0,AG23))+(IF(OR(AG24="N/A",AG24="N/D"),0,AG24))</f>
        <v>0</v>
      </c>
      <c r="AH25" s="28">
        <f t="shared" si="11"/>
        <v>0</v>
      </c>
      <c r="AI25" s="32">
        <f>IF(AG25 &gt; 0, (AH25-AG25)/AG25, )</f>
        <v>0</v>
      </c>
      <c r="AJ25" s="53">
        <f>AJ23+AJ24</f>
        <v>0</v>
      </c>
      <c r="AK25" s="54">
        <f>AK23+AK24</f>
        <v>0</v>
      </c>
      <c r="AL25" s="55" t="e">
        <f>(AK25-AJ25)/AJ25</f>
        <v>#DIV/0!</v>
      </c>
      <c r="AM25" s="18"/>
    </row>
    <row r="26" spans="1:39" x14ac:dyDescent="0.25">
      <c r="A26" s="449"/>
      <c r="B26" s="401"/>
      <c r="C26" s="412"/>
      <c r="D26" s="415"/>
      <c r="E26" s="211" t="s">
        <v>81</v>
      </c>
      <c r="F26" s="27">
        <v>0</v>
      </c>
      <c r="G26" s="28">
        <v>0</v>
      </c>
      <c r="H26" s="416" t="s">
        <v>109</v>
      </c>
      <c r="I26" s="417"/>
      <c r="J26" s="418"/>
      <c r="K26" s="27">
        <v>0</v>
      </c>
      <c r="L26" s="28">
        <v>0</v>
      </c>
      <c r="M26" s="416" t="s">
        <v>109</v>
      </c>
      <c r="N26" s="417"/>
      <c r="O26" s="418"/>
      <c r="P26" s="27">
        <v>0</v>
      </c>
      <c r="Q26" s="28">
        <v>0</v>
      </c>
      <c r="R26" s="416" t="s">
        <v>109</v>
      </c>
      <c r="S26" s="417"/>
      <c r="T26" s="418"/>
      <c r="U26" s="27">
        <v>0</v>
      </c>
      <c r="V26" s="28">
        <v>0</v>
      </c>
      <c r="W26" s="416" t="s">
        <v>109</v>
      </c>
      <c r="X26" s="417"/>
      <c r="Y26" s="418"/>
      <c r="Z26" s="27">
        <v>0</v>
      </c>
      <c r="AA26" s="28">
        <v>0</v>
      </c>
      <c r="AB26" s="416" t="s">
        <v>109</v>
      </c>
      <c r="AC26" s="417"/>
      <c r="AD26" s="418"/>
      <c r="AE26" s="27">
        <v>0</v>
      </c>
      <c r="AF26" s="28">
        <v>0</v>
      </c>
      <c r="AG26" s="416" t="s">
        <v>109</v>
      </c>
      <c r="AH26" s="417"/>
      <c r="AI26" s="418"/>
      <c r="AJ26" s="53"/>
      <c r="AK26" s="54"/>
      <c r="AL26" s="49"/>
      <c r="AM26" s="18"/>
    </row>
    <row r="27" spans="1:39" x14ac:dyDescent="0.25">
      <c r="A27" s="449"/>
      <c r="B27" s="396" t="s">
        <v>49</v>
      </c>
      <c r="C27" s="396"/>
      <c r="D27" s="396"/>
      <c r="E27" s="397" t="s">
        <v>77</v>
      </c>
      <c r="F27" s="115" t="s">
        <v>117</v>
      </c>
      <c r="G27" s="116" t="s">
        <v>117</v>
      </c>
      <c r="H27" s="419" t="s">
        <v>117</v>
      </c>
      <c r="I27" s="420"/>
      <c r="J27" s="21" t="s">
        <v>109</v>
      </c>
      <c r="K27" s="115" t="s">
        <v>117</v>
      </c>
      <c r="L27" s="116" t="s">
        <v>117</v>
      </c>
      <c r="M27" s="419" t="s">
        <v>117</v>
      </c>
      <c r="N27" s="420"/>
      <c r="O27" s="21" t="s">
        <v>109</v>
      </c>
      <c r="P27" s="115" t="s">
        <v>117</v>
      </c>
      <c r="Q27" s="116" t="s">
        <v>117</v>
      </c>
      <c r="R27" s="419" t="s">
        <v>117</v>
      </c>
      <c r="S27" s="420"/>
      <c r="T27" s="21" t="s">
        <v>109</v>
      </c>
      <c r="U27" s="115" t="s">
        <v>117</v>
      </c>
      <c r="V27" s="116" t="s">
        <v>117</v>
      </c>
      <c r="W27" s="419" t="s">
        <v>117</v>
      </c>
      <c r="X27" s="420"/>
      <c r="Y27" s="21" t="s">
        <v>109</v>
      </c>
      <c r="Z27" s="115" t="s">
        <v>117</v>
      </c>
      <c r="AA27" s="116" t="s">
        <v>117</v>
      </c>
      <c r="AB27" s="419" t="s">
        <v>117</v>
      </c>
      <c r="AC27" s="420"/>
      <c r="AD27" s="21" t="s">
        <v>109</v>
      </c>
      <c r="AE27" s="115" t="s">
        <v>117</v>
      </c>
      <c r="AF27" s="116" t="s">
        <v>117</v>
      </c>
      <c r="AG27" s="419" t="s">
        <v>117</v>
      </c>
      <c r="AH27" s="420"/>
      <c r="AI27" s="21" t="s">
        <v>109</v>
      </c>
      <c r="AJ27" s="53"/>
      <c r="AK27" s="54"/>
      <c r="AL27" s="49"/>
      <c r="AM27" s="18"/>
    </row>
    <row r="28" spans="1:39" x14ac:dyDescent="0.25">
      <c r="A28" s="449"/>
      <c r="B28" s="396" t="s">
        <v>18</v>
      </c>
      <c r="C28" s="396"/>
      <c r="D28" s="396"/>
      <c r="E28" s="397"/>
      <c r="F28" s="114" t="s">
        <v>117</v>
      </c>
      <c r="G28" s="114" t="s">
        <v>117</v>
      </c>
      <c r="H28" s="419" t="s">
        <v>117</v>
      </c>
      <c r="I28" s="420"/>
      <c r="J28" s="21" t="s">
        <v>109</v>
      </c>
      <c r="K28" s="114" t="s">
        <v>117</v>
      </c>
      <c r="L28" s="114" t="s">
        <v>117</v>
      </c>
      <c r="M28" s="419" t="s">
        <v>117</v>
      </c>
      <c r="N28" s="420"/>
      <c r="O28" s="21" t="s">
        <v>109</v>
      </c>
      <c r="P28" s="114" t="s">
        <v>117</v>
      </c>
      <c r="Q28" s="114" t="s">
        <v>117</v>
      </c>
      <c r="R28" s="419" t="s">
        <v>117</v>
      </c>
      <c r="S28" s="420"/>
      <c r="T28" s="21" t="s">
        <v>109</v>
      </c>
      <c r="U28" s="114" t="s">
        <v>117</v>
      </c>
      <c r="V28" s="114" t="s">
        <v>117</v>
      </c>
      <c r="W28" s="419" t="s">
        <v>117</v>
      </c>
      <c r="X28" s="420"/>
      <c r="Y28" s="21" t="s">
        <v>109</v>
      </c>
      <c r="Z28" s="114" t="s">
        <v>117</v>
      </c>
      <c r="AA28" s="114" t="s">
        <v>117</v>
      </c>
      <c r="AB28" s="419" t="s">
        <v>117</v>
      </c>
      <c r="AC28" s="420"/>
      <c r="AD28" s="21" t="s">
        <v>109</v>
      </c>
      <c r="AE28" s="114" t="s">
        <v>117</v>
      </c>
      <c r="AF28" s="114" t="s">
        <v>117</v>
      </c>
      <c r="AG28" s="419" t="s">
        <v>117</v>
      </c>
      <c r="AH28" s="420"/>
      <c r="AI28" s="21" t="s">
        <v>109</v>
      </c>
      <c r="AJ28" s="53"/>
      <c r="AK28" s="54"/>
      <c r="AL28" s="49"/>
      <c r="AM28" s="18"/>
    </row>
    <row r="29" spans="1:39" x14ac:dyDescent="0.25">
      <c r="A29" s="449"/>
      <c r="B29" s="398" t="s">
        <v>5</v>
      </c>
      <c r="C29" s="398"/>
      <c r="D29" s="398"/>
      <c r="E29" s="211" t="s">
        <v>80</v>
      </c>
      <c r="F29" s="122">
        <v>0</v>
      </c>
      <c r="G29" s="30">
        <v>0</v>
      </c>
      <c r="H29" s="31">
        <v>0</v>
      </c>
      <c r="I29" s="31">
        <v>0</v>
      </c>
      <c r="J29" s="21" t="s">
        <v>109</v>
      </c>
      <c r="K29" s="29">
        <v>0</v>
      </c>
      <c r="L29" s="30">
        <v>0</v>
      </c>
      <c r="M29" s="31">
        <v>0</v>
      </c>
      <c r="N29" s="31">
        <v>0</v>
      </c>
      <c r="O29" s="21" t="s">
        <v>109</v>
      </c>
      <c r="P29" s="29">
        <v>0</v>
      </c>
      <c r="Q29" s="30">
        <v>0</v>
      </c>
      <c r="R29" s="31">
        <v>0</v>
      </c>
      <c r="S29" s="31">
        <v>0</v>
      </c>
      <c r="T29" s="21" t="s">
        <v>109</v>
      </c>
      <c r="U29" s="29">
        <v>0</v>
      </c>
      <c r="V29" s="30">
        <v>0</v>
      </c>
      <c r="W29" s="31">
        <v>0</v>
      </c>
      <c r="X29" s="31">
        <v>0</v>
      </c>
      <c r="Y29" s="21" t="s">
        <v>109</v>
      </c>
      <c r="Z29" s="29">
        <v>0</v>
      </c>
      <c r="AA29" s="30">
        <v>0</v>
      </c>
      <c r="AB29" s="31">
        <v>0</v>
      </c>
      <c r="AC29" s="31">
        <v>0</v>
      </c>
      <c r="AD29" s="21" t="s">
        <v>109</v>
      </c>
      <c r="AE29" s="29">
        <v>0</v>
      </c>
      <c r="AF29" s="30">
        <v>0</v>
      </c>
      <c r="AG29" s="31">
        <v>0</v>
      </c>
      <c r="AH29" s="31">
        <v>0</v>
      </c>
      <c r="AI29" s="21" t="s">
        <v>109</v>
      </c>
      <c r="AJ29" s="53"/>
      <c r="AK29" s="54"/>
      <c r="AL29" s="49"/>
      <c r="AM29" s="18"/>
    </row>
    <row r="30" spans="1:39" ht="15" customHeight="1" x14ac:dyDescent="0.25">
      <c r="A30" s="449"/>
      <c r="B30" s="399" t="s">
        <v>19</v>
      </c>
      <c r="C30" s="410" t="s">
        <v>145</v>
      </c>
      <c r="D30" s="413" t="s">
        <v>25</v>
      </c>
      <c r="E30" s="203" t="s">
        <v>8</v>
      </c>
      <c r="F30" s="27">
        <v>142594409.86958057</v>
      </c>
      <c r="G30" s="28">
        <v>140559410.4092769</v>
      </c>
      <c r="H30" s="28">
        <v>137615259.70556974</v>
      </c>
      <c r="I30" s="28">
        <v>135720229.59894216</v>
      </c>
      <c r="J30" s="21" t="s">
        <v>109</v>
      </c>
      <c r="K30" s="28">
        <v>63251128.641761027</v>
      </c>
      <c r="L30" s="28">
        <v>62047171.668889172</v>
      </c>
      <c r="M30" s="28">
        <v>61551726.450167932</v>
      </c>
      <c r="N30" s="28">
        <v>60491975.461036228</v>
      </c>
      <c r="O30" s="21" t="s">
        <v>109</v>
      </c>
      <c r="P30" s="28">
        <v>12906427.356262179</v>
      </c>
      <c r="Q30" s="28">
        <v>12740342.770639032</v>
      </c>
      <c r="R30" s="28">
        <v>12805067.937545238</v>
      </c>
      <c r="S30" s="28">
        <v>12653433.854788464</v>
      </c>
      <c r="T30" s="21" t="s">
        <v>109</v>
      </c>
      <c r="U30" s="28">
        <v>32809267.361717407</v>
      </c>
      <c r="V30" s="28">
        <v>32327874.872135863</v>
      </c>
      <c r="W30" s="28">
        <v>31824943.449401055</v>
      </c>
      <c r="X30" s="28">
        <v>31336132.032959834</v>
      </c>
      <c r="Y30" s="21" t="s">
        <v>109</v>
      </c>
      <c r="Z30" s="28">
        <v>16503364.307230206</v>
      </c>
      <c r="AA30" s="28">
        <v>16569364.651977839</v>
      </c>
      <c r="AB30" s="28">
        <v>15198446.22642687</v>
      </c>
      <c r="AC30" s="28">
        <v>15229600.477016129</v>
      </c>
      <c r="AD30" s="21" t="s">
        <v>109</v>
      </c>
      <c r="AE30" s="28">
        <v>16572689.318492882</v>
      </c>
      <c r="AF30" s="28">
        <v>16400422.28391958</v>
      </c>
      <c r="AG30" s="28">
        <v>15683542.757911777</v>
      </c>
      <c r="AH30" s="28">
        <v>15534853.611426076</v>
      </c>
      <c r="AI30" s="21" t="s">
        <v>109</v>
      </c>
      <c r="AJ30" s="52"/>
      <c r="AK30" s="51"/>
      <c r="AL30" s="49"/>
    </row>
    <row r="31" spans="1:39" s="181" customFormat="1" x14ac:dyDescent="0.25">
      <c r="A31" s="449"/>
      <c r="B31" s="400"/>
      <c r="C31" s="411"/>
      <c r="D31" s="414"/>
      <c r="E31" s="203" t="s">
        <v>12</v>
      </c>
      <c r="F31" s="199"/>
      <c r="G31" s="195"/>
      <c r="H31" s="195"/>
      <c r="I31" s="195"/>
      <c r="J31" s="194" t="s">
        <v>109</v>
      </c>
      <c r="K31" s="195"/>
      <c r="L31" s="195"/>
      <c r="M31" s="195"/>
      <c r="N31" s="195"/>
      <c r="O31" s="200" t="s">
        <v>109</v>
      </c>
      <c r="P31" s="195"/>
      <c r="Q31" s="195"/>
      <c r="R31" s="195"/>
      <c r="S31" s="195"/>
      <c r="T31" s="194" t="s">
        <v>109</v>
      </c>
      <c r="U31" s="195"/>
      <c r="V31" s="195"/>
      <c r="W31" s="195"/>
      <c r="X31" s="195"/>
      <c r="Y31" s="200" t="s">
        <v>109</v>
      </c>
      <c r="Z31" s="195"/>
      <c r="AA31" s="195"/>
      <c r="AB31" s="195"/>
      <c r="AC31" s="195"/>
      <c r="AD31" s="194" t="s">
        <v>109</v>
      </c>
      <c r="AE31" s="195"/>
      <c r="AF31" s="195"/>
      <c r="AG31" s="195"/>
      <c r="AH31" s="195"/>
      <c r="AI31" s="194" t="s">
        <v>109</v>
      </c>
      <c r="AJ31" s="183"/>
      <c r="AK31" s="184"/>
      <c r="AL31" s="180"/>
    </row>
    <row r="32" spans="1:39" ht="30" x14ac:dyDescent="0.25">
      <c r="A32" s="449"/>
      <c r="B32" s="400"/>
      <c r="C32" s="411"/>
      <c r="D32" s="414"/>
      <c r="E32" s="211" t="s">
        <v>67</v>
      </c>
      <c r="F32" s="27">
        <v>142594409.86958057</v>
      </c>
      <c r="G32" s="28">
        <v>140559410.4092769</v>
      </c>
      <c r="H32" s="28">
        <v>137615259.70556974</v>
      </c>
      <c r="I32" s="28">
        <v>135720229.59894216</v>
      </c>
      <c r="J32" s="32">
        <f>IF(H32 &gt; 0, (I32-H32)/H32, )</f>
        <v>-1.3770493989416824E-2</v>
      </c>
      <c r="K32" s="28">
        <v>63251128.641761027</v>
      </c>
      <c r="L32" s="28">
        <v>62047171.668889172</v>
      </c>
      <c r="M32" s="28">
        <v>61551726.450167932</v>
      </c>
      <c r="N32" s="28">
        <v>60491975.461036228</v>
      </c>
      <c r="O32" s="32">
        <f>IF(M32 &gt; 0, (N32-M32)/M32, )</f>
        <v>-1.7217242313904466E-2</v>
      </c>
      <c r="P32" s="28">
        <v>12906427.356262179</v>
      </c>
      <c r="Q32" s="28">
        <v>12740342.770639032</v>
      </c>
      <c r="R32" s="28">
        <v>12805067.937545238</v>
      </c>
      <c r="S32" s="28">
        <v>12653433.854788464</v>
      </c>
      <c r="T32" s="32">
        <f>IF(R32 &gt; 0, (S32-R32)/R32, )</f>
        <v>-1.1841724190480407E-2</v>
      </c>
      <c r="U32" s="28">
        <v>32809267.361717407</v>
      </c>
      <c r="V32" s="28">
        <v>32327874.872135863</v>
      </c>
      <c r="W32" s="28">
        <v>31824943.449401055</v>
      </c>
      <c r="X32" s="28">
        <v>31336132.032959834</v>
      </c>
      <c r="Y32" s="32">
        <f>IF(W32 &gt; 0, (X32-W32)/W32, )</f>
        <v>-1.5359380519195243E-2</v>
      </c>
      <c r="Z32" s="28">
        <v>16503364.307230206</v>
      </c>
      <c r="AA32" s="28">
        <v>16569364.651977839</v>
      </c>
      <c r="AB32" s="28">
        <v>15198446.22642687</v>
      </c>
      <c r="AC32" s="28">
        <v>15229600.477016129</v>
      </c>
      <c r="AD32" s="32">
        <f>IF(AB32 &gt; 0, (AC32-AB32)/AB32, )</f>
        <v>2.0498312870356672E-3</v>
      </c>
      <c r="AE32" s="28">
        <v>16572689.318492882</v>
      </c>
      <c r="AF32" s="28">
        <v>16400422.28391958</v>
      </c>
      <c r="AG32" s="28">
        <v>15683542.757911777</v>
      </c>
      <c r="AH32" s="28">
        <v>15534853.611426076</v>
      </c>
      <c r="AI32" s="32">
        <f>IF(AG32 &gt; 0, (AH32-AG32)/AG32, )</f>
        <v>-9.4805841244442642E-3</v>
      </c>
      <c r="AJ32" s="52"/>
      <c r="AK32" s="51"/>
      <c r="AL32" s="49"/>
    </row>
    <row r="33" spans="1:39" s="181" customFormat="1" ht="30" x14ac:dyDescent="0.25">
      <c r="A33" s="449"/>
      <c r="B33" s="400"/>
      <c r="C33" s="411"/>
      <c r="D33" s="414"/>
      <c r="E33" s="211" t="s">
        <v>73</v>
      </c>
      <c r="F33" s="199"/>
      <c r="G33" s="195"/>
      <c r="H33" s="195"/>
      <c r="I33" s="195"/>
      <c r="J33" s="194"/>
      <c r="K33" s="195"/>
      <c r="L33" s="195"/>
      <c r="M33" s="195"/>
      <c r="N33" s="195"/>
      <c r="O33" s="194"/>
      <c r="P33" s="195"/>
      <c r="Q33" s="195"/>
      <c r="R33" s="195"/>
      <c r="S33" s="195"/>
      <c r="T33" s="194"/>
      <c r="U33" s="195"/>
      <c r="V33" s="195"/>
      <c r="W33" s="195"/>
      <c r="X33" s="195"/>
      <c r="Y33" s="194"/>
      <c r="Z33" s="195"/>
      <c r="AA33" s="195"/>
      <c r="AB33" s="195"/>
      <c r="AC33" s="195"/>
      <c r="AD33" s="194"/>
      <c r="AE33" s="195"/>
      <c r="AF33" s="195"/>
      <c r="AG33" s="195"/>
      <c r="AH33" s="195"/>
      <c r="AI33" s="194"/>
      <c r="AJ33" s="183"/>
      <c r="AK33" s="184"/>
      <c r="AL33" s="185"/>
    </row>
    <row r="34" spans="1:39" x14ac:dyDescent="0.25">
      <c r="A34" s="449"/>
      <c r="B34" s="400"/>
      <c r="C34" s="411"/>
      <c r="D34" s="414"/>
      <c r="E34" s="211" t="s">
        <v>74</v>
      </c>
      <c r="F34" s="27">
        <v>142594409.86958057</v>
      </c>
      <c r="G34" s="28">
        <v>140559410.4092769</v>
      </c>
      <c r="H34" s="28">
        <v>137615259.70556974</v>
      </c>
      <c r="I34" s="28">
        <v>135720229.59894216</v>
      </c>
      <c r="J34" s="32">
        <f>IF(H34 &gt; 0, (I34-H34)/H34, )</f>
        <v>-1.3770493989416824E-2</v>
      </c>
      <c r="K34" s="28">
        <v>63251128.641761027</v>
      </c>
      <c r="L34" s="28">
        <v>62047171.668889172</v>
      </c>
      <c r="M34" s="28">
        <v>61551726.450167932</v>
      </c>
      <c r="N34" s="28">
        <v>60491975.461036228</v>
      </c>
      <c r="O34" s="32">
        <f>IF(M34 &gt; 0, (N34-M34)/M34, )</f>
        <v>-1.7217242313904466E-2</v>
      </c>
      <c r="P34" s="28">
        <v>12906427.356262179</v>
      </c>
      <c r="Q34" s="28">
        <v>12740342.770639032</v>
      </c>
      <c r="R34" s="28">
        <v>12805067.937545238</v>
      </c>
      <c r="S34" s="28">
        <v>12653433.854788464</v>
      </c>
      <c r="T34" s="32">
        <f>IF(R34 &gt; 0, (S34-R34)/R34, )</f>
        <v>-1.1841724190480407E-2</v>
      </c>
      <c r="U34" s="28">
        <v>32809267.361717407</v>
      </c>
      <c r="V34" s="28">
        <v>32327874.872135863</v>
      </c>
      <c r="W34" s="28">
        <v>31824943.449401055</v>
      </c>
      <c r="X34" s="28">
        <v>31336132.032959834</v>
      </c>
      <c r="Y34" s="32">
        <f>IF(W34 &gt; 0, (X34-W34)/W34, )</f>
        <v>-1.5359380519195243E-2</v>
      </c>
      <c r="Z34" s="28">
        <v>16503364.307230206</v>
      </c>
      <c r="AA34" s="28">
        <v>16569364.651977839</v>
      </c>
      <c r="AB34" s="28">
        <v>15198446.22642687</v>
      </c>
      <c r="AC34" s="28">
        <v>15229600.477016129</v>
      </c>
      <c r="AD34" s="32">
        <f>IF(AB34 &gt; 0, (AC34-AB34)/AB34, )</f>
        <v>2.0498312870356672E-3</v>
      </c>
      <c r="AE34" s="28">
        <v>16572689.318492882</v>
      </c>
      <c r="AF34" s="28">
        <v>16400422.28391958</v>
      </c>
      <c r="AG34" s="28">
        <v>15683542.757911777</v>
      </c>
      <c r="AH34" s="28">
        <v>15534853.611426076</v>
      </c>
      <c r="AI34" s="32">
        <f>IF(AG34 &gt; 0, (AH34-AG34)/AG34, )</f>
        <v>-9.4805841244442642E-3</v>
      </c>
      <c r="AJ34" s="53">
        <f>AJ32+AJ33</f>
        <v>0</v>
      </c>
      <c r="AK34" s="54">
        <f>AK32+AK33</f>
        <v>0</v>
      </c>
      <c r="AL34" s="55" t="e">
        <f>(AK34-AJ34)/AJ34</f>
        <v>#DIV/0!</v>
      </c>
    </row>
    <row r="35" spans="1:39" x14ac:dyDescent="0.25">
      <c r="A35" s="449"/>
      <c r="B35" s="401"/>
      <c r="C35" s="412"/>
      <c r="D35" s="415"/>
      <c r="E35" s="211" t="s">
        <v>81</v>
      </c>
      <c r="F35" s="201">
        <v>0.37</v>
      </c>
      <c r="G35" s="202">
        <v>0.37</v>
      </c>
      <c r="H35" s="421"/>
      <c r="I35" s="422"/>
      <c r="J35" s="423"/>
      <c r="K35" s="198"/>
      <c r="L35" s="198"/>
      <c r="M35" s="421"/>
      <c r="N35" s="422"/>
      <c r="O35" s="423"/>
      <c r="P35" s="198"/>
      <c r="Q35" s="198"/>
      <c r="R35" s="421"/>
      <c r="S35" s="422"/>
      <c r="T35" s="423"/>
      <c r="U35" s="198"/>
      <c r="V35" s="198"/>
      <c r="W35" s="421"/>
      <c r="X35" s="422"/>
      <c r="Y35" s="423"/>
      <c r="Z35" s="198"/>
      <c r="AA35" s="198"/>
      <c r="AB35" s="421"/>
      <c r="AC35" s="422"/>
      <c r="AD35" s="423"/>
      <c r="AE35" s="198"/>
      <c r="AF35" s="198"/>
      <c r="AG35" s="421"/>
      <c r="AH35" s="422"/>
      <c r="AI35" s="423"/>
      <c r="AJ35" s="53"/>
      <c r="AK35" s="54"/>
      <c r="AL35" s="49"/>
    </row>
    <row r="36" spans="1:39" s="5" customFormat="1" x14ac:dyDescent="0.25">
      <c r="A36" s="449"/>
      <c r="B36" s="396" t="s">
        <v>49</v>
      </c>
      <c r="C36" s="396"/>
      <c r="D36" s="396"/>
      <c r="E36" s="397" t="s">
        <v>79</v>
      </c>
      <c r="F36" s="115">
        <v>275</v>
      </c>
      <c r="G36" s="116">
        <v>275</v>
      </c>
      <c r="H36" s="419">
        <v>265</v>
      </c>
      <c r="I36" s="420"/>
      <c r="J36" s="25" t="s">
        <v>109</v>
      </c>
      <c r="K36" s="114">
        <v>229</v>
      </c>
      <c r="L36" s="114">
        <v>229</v>
      </c>
      <c r="M36" s="419">
        <v>219</v>
      </c>
      <c r="N36" s="420"/>
      <c r="O36" s="25" t="s">
        <v>109</v>
      </c>
      <c r="P36" s="114">
        <v>166</v>
      </c>
      <c r="Q36" s="114">
        <v>166</v>
      </c>
      <c r="R36" s="419">
        <v>161</v>
      </c>
      <c r="S36" s="420"/>
      <c r="T36" s="25" t="s">
        <v>109</v>
      </c>
      <c r="U36" s="114">
        <v>154</v>
      </c>
      <c r="V36" s="114">
        <v>154</v>
      </c>
      <c r="W36" s="419">
        <v>148</v>
      </c>
      <c r="X36" s="420"/>
      <c r="Y36" s="25" t="s">
        <v>109</v>
      </c>
      <c r="Z36" s="114">
        <v>109</v>
      </c>
      <c r="AA36" s="114">
        <v>109</v>
      </c>
      <c r="AB36" s="419">
        <v>104</v>
      </c>
      <c r="AC36" s="420"/>
      <c r="AD36" s="25" t="s">
        <v>109</v>
      </c>
      <c r="AE36" s="114">
        <v>116</v>
      </c>
      <c r="AF36" s="114">
        <v>116</v>
      </c>
      <c r="AG36" s="419">
        <v>111</v>
      </c>
      <c r="AH36" s="420"/>
      <c r="AI36" s="25" t="s">
        <v>109</v>
      </c>
      <c r="AJ36" s="56"/>
      <c r="AK36" s="57"/>
      <c r="AL36" s="58"/>
      <c r="AM36" s="4"/>
    </row>
    <row r="37" spans="1:39" s="5" customFormat="1" x14ac:dyDescent="0.25">
      <c r="A37" s="449"/>
      <c r="B37" s="396" t="s">
        <v>18</v>
      </c>
      <c r="C37" s="396"/>
      <c r="D37" s="396"/>
      <c r="E37" s="424"/>
      <c r="F37" s="28">
        <v>1404845.7999999998</v>
      </c>
      <c r="G37" s="28">
        <v>1404845.7999999998</v>
      </c>
      <c r="H37" s="419">
        <v>1358337.2999999998</v>
      </c>
      <c r="I37" s="420"/>
      <c r="J37" s="25" t="s">
        <v>109</v>
      </c>
      <c r="K37" s="114">
        <v>686903.7</v>
      </c>
      <c r="L37" s="114">
        <v>686903.7</v>
      </c>
      <c r="M37" s="419">
        <v>664116.19999999995</v>
      </c>
      <c r="N37" s="420"/>
      <c r="O37" s="25" t="s">
        <v>109</v>
      </c>
      <c r="P37" s="114">
        <v>139040.5</v>
      </c>
      <c r="Q37" s="114">
        <v>139040.5</v>
      </c>
      <c r="R37" s="419">
        <v>137663.5</v>
      </c>
      <c r="S37" s="420"/>
      <c r="T37" s="25" t="s">
        <v>109</v>
      </c>
      <c r="U37" s="114">
        <v>309745.69999999995</v>
      </c>
      <c r="V37" s="114">
        <v>309745.69999999995</v>
      </c>
      <c r="W37" s="419">
        <v>302151.69999999995</v>
      </c>
      <c r="X37" s="420"/>
      <c r="Y37" s="25" t="s">
        <v>109</v>
      </c>
      <c r="Z37" s="114">
        <v>120635.70000000001</v>
      </c>
      <c r="AA37" s="114">
        <v>120635.70000000001</v>
      </c>
      <c r="AB37" s="419">
        <v>111968.70000000001</v>
      </c>
      <c r="AC37" s="420"/>
      <c r="AD37" s="25" t="s">
        <v>109</v>
      </c>
      <c r="AE37" s="114">
        <v>146543.20000000001</v>
      </c>
      <c r="AF37" s="114">
        <v>146543.20000000001</v>
      </c>
      <c r="AG37" s="419">
        <v>140460.20000000001</v>
      </c>
      <c r="AH37" s="420"/>
      <c r="AI37" s="25" t="s">
        <v>109</v>
      </c>
      <c r="AJ37" s="56"/>
      <c r="AK37" s="57"/>
      <c r="AL37" s="58"/>
      <c r="AM37" s="4"/>
    </row>
    <row r="38" spans="1:39" x14ac:dyDescent="0.25">
      <c r="A38" s="449"/>
      <c r="B38" s="398" t="s">
        <v>5</v>
      </c>
      <c r="C38" s="398"/>
      <c r="D38" s="398"/>
      <c r="E38" s="212" t="s">
        <v>82</v>
      </c>
      <c r="F38" s="121">
        <v>0</v>
      </c>
      <c r="G38" s="30">
        <v>0</v>
      </c>
      <c r="H38" s="31">
        <v>0</v>
      </c>
      <c r="I38" s="31">
        <v>0</v>
      </c>
      <c r="J38" s="24" t="s">
        <v>109</v>
      </c>
      <c r="K38" s="29">
        <v>0</v>
      </c>
      <c r="L38" s="30">
        <v>0</v>
      </c>
      <c r="M38" s="31">
        <v>0</v>
      </c>
      <c r="N38" s="31">
        <v>0</v>
      </c>
      <c r="O38" s="24" t="s">
        <v>109</v>
      </c>
      <c r="P38" s="29">
        <v>0</v>
      </c>
      <c r="Q38" s="30">
        <v>0</v>
      </c>
      <c r="R38" s="31">
        <v>0</v>
      </c>
      <c r="S38" s="31">
        <v>0</v>
      </c>
      <c r="T38" s="24" t="s">
        <v>109</v>
      </c>
      <c r="U38" s="29">
        <v>0</v>
      </c>
      <c r="V38" s="30">
        <v>0</v>
      </c>
      <c r="W38" s="31">
        <v>0</v>
      </c>
      <c r="X38" s="31">
        <v>0</v>
      </c>
      <c r="Y38" s="24" t="s">
        <v>109</v>
      </c>
      <c r="Z38" s="29">
        <v>0</v>
      </c>
      <c r="AA38" s="30">
        <v>0</v>
      </c>
      <c r="AB38" s="31">
        <v>0</v>
      </c>
      <c r="AC38" s="31">
        <v>0</v>
      </c>
      <c r="AD38" s="25" t="s">
        <v>109</v>
      </c>
      <c r="AE38" s="29">
        <v>0</v>
      </c>
      <c r="AF38" s="30">
        <v>0</v>
      </c>
      <c r="AG38" s="31">
        <v>0</v>
      </c>
      <c r="AH38" s="31">
        <v>0</v>
      </c>
      <c r="AI38" s="24" t="s">
        <v>109</v>
      </c>
      <c r="AJ38" s="59">
        <v>0</v>
      </c>
      <c r="AK38" s="60">
        <v>0</v>
      </c>
      <c r="AL38" s="61"/>
      <c r="AM38" s="2"/>
    </row>
    <row r="39" spans="1:39" ht="15.75" thickBot="1" x14ac:dyDescent="0.3">
      <c r="A39" s="450"/>
      <c r="B39" s="19" t="s">
        <v>23</v>
      </c>
      <c r="C39" s="17" t="s">
        <v>146</v>
      </c>
      <c r="D39" s="429" t="s">
        <v>26</v>
      </c>
      <c r="E39" s="430"/>
      <c r="F39" s="165">
        <v>168.17008359750008</v>
      </c>
      <c r="G39" s="165">
        <v>163.32348279552673</v>
      </c>
      <c r="H39" s="165">
        <v>168.87671892562696</v>
      </c>
      <c r="I39" s="165">
        <v>164.06103517508086</v>
      </c>
      <c r="J39" s="32">
        <f>IF(H39 &gt; 0, (I39-H39)/H39, )</f>
        <v>-2.8515971776233523E-2</v>
      </c>
      <c r="K39" s="161">
        <v>155.61432803539563</v>
      </c>
      <c r="L39" s="161">
        <v>151.11156580483933</v>
      </c>
      <c r="M39" s="161">
        <v>156.674362401971</v>
      </c>
      <c r="N39" s="161">
        <v>152.40735923175322</v>
      </c>
      <c r="O39" s="157">
        <f>IF(M39 &gt; 0, (N39-M39)/M39, )</f>
        <v>-2.7234852625537775E-2</v>
      </c>
      <c r="P39" s="161">
        <v>151.43378230164291</v>
      </c>
      <c r="Q39" s="161">
        <v>142.90618586375896</v>
      </c>
      <c r="R39" s="161">
        <v>151.76214349538819</v>
      </c>
      <c r="S39" s="161">
        <v>143.34842979190495</v>
      </c>
      <c r="T39" s="157">
        <f>IF(R39 &gt; 0, (S39-R39)/R39, )</f>
        <v>-5.5440134869595585E-2</v>
      </c>
      <c r="U39" s="161">
        <v>189.14544638389586</v>
      </c>
      <c r="V39" s="161">
        <v>183.66814495127096</v>
      </c>
      <c r="W39" s="161">
        <v>189.97708522070127</v>
      </c>
      <c r="X39" s="161">
        <v>184.36719307683887</v>
      </c>
      <c r="Y39" s="157">
        <f>IF(W39 &gt; 0, (X39-W39)/W39, )</f>
        <v>-2.9529309481431617E-2</v>
      </c>
      <c r="Z39" s="161">
        <v>174.99250754135579</v>
      </c>
      <c r="AA39" s="161">
        <v>174.87787047856258</v>
      </c>
      <c r="AB39" s="161">
        <v>173.79287168867171</v>
      </c>
      <c r="AC39" s="161">
        <v>173.49992638336573</v>
      </c>
      <c r="AD39" s="157">
        <f>IF(AB39 &gt; 0, (AC39-AB39)/AB39, )</f>
        <v>-1.6856002346905944E-3</v>
      </c>
      <c r="AE39" s="161">
        <v>189.42861581938936</v>
      </c>
      <c r="AF39" s="161">
        <v>185.19881829398457</v>
      </c>
      <c r="AG39" s="161">
        <v>190.50030318108887</v>
      </c>
      <c r="AH39" s="161">
        <v>186.06421991903625</v>
      </c>
      <c r="AI39" s="157">
        <f>IF(AG39 &gt; 0, (AH39-AG39)/AG39, )</f>
        <v>-2.328648924949844E-2</v>
      </c>
      <c r="AJ39" s="62"/>
      <c r="AK39" s="63"/>
      <c r="AL39" s="64" t="e">
        <f>(AK39-AJ39)/AJ39</f>
        <v>#DIV/0!</v>
      </c>
    </row>
    <row r="40" spans="1:39" ht="20.100000000000001" customHeight="1" thickTop="1" x14ac:dyDescent="0.25">
      <c r="A40" s="431" t="s">
        <v>20</v>
      </c>
      <c r="B40" s="434" t="s">
        <v>100</v>
      </c>
      <c r="C40" s="437" t="s">
        <v>21</v>
      </c>
      <c r="D40" s="440" t="s">
        <v>83</v>
      </c>
      <c r="E40" s="213" t="s">
        <v>95</v>
      </c>
      <c r="F40" s="232"/>
      <c r="G40" s="233"/>
      <c r="H40" s="234"/>
      <c r="I40" s="234"/>
      <c r="J40" s="235"/>
      <c r="K40" s="250"/>
      <c r="L40" s="251"/>
      <c r="M40" s="255"/>
      <c r="N40" s="255"/>
      <c r="O40" s="235"/>
      <c r="P40" s="250"/>
      <c r="Q40" s="251"/>
      <c r="R40" s="255"/>
      <c r="S40" s="255"/>
      <c r="T40" s="235"/>
      <c r="U40" s="250"/>
      <c r="V40" s="251"/>
      <c r="W40" s="255"/>
      <c r="X40" s="255"/>
      <c r="Y40" s="235"/>
      <c r="Z40" s="250"/>
      <c r="AA40" s="251"/>
      <c r="AB40" s="255"/>
      <c r="AC40" s="255"/>
      <c r="AD40" s="235"/>
      <c r="AE40" s="250"/>
      <c r="AF40" s="251"/>
      <c r="AG40" s="255"/>
      <c r="AH40" s="255"/>
      <c r="AI40" s="235"/>
      <c r="AJ40" s="65"/>
      <c r="AK40" s="66"/>
      <c r="AL40" s="67"/>
    </row>
    <row r="41" spans="1:39" ht="20.100000000000001" customHeight="1" x14ac:dyDescent="0.25">
      <c r="A41" s="432"/>
      <c r="B41" s="435"/>
      <c r="C41" s="438"/>
      <c r="D41" s="414"/>
      <c r="E41" s="203" t="s">
        <v>96</v>
      </c>
      <c r="F41" s="229"/>
      <c r="G41" s="198"/>
      <c r="H41" s="230"/>
      <c r="I41" s="230"/>
      <c r="J41" s="231"/>
      <c r="K41" s="229"/>
      <c r="L41" s="198"/>
      <c r="M41" s="230"/>
      <c r="N41" s="230"/>
      <c r="O41" s="231"/>
      <c r="P41" s="229"/>
      <c r="Q41" s="198"/>
      <c r="R41" s="230"/>
      <c r="S41" s="230"/>
      <c r="T41" s="231"/>
      <c r="U41" s="229"/>
      <c r="V41" s="198"/>
      <c r="W41" s="230"/>
      <c r="X41" s="230"/>
      <c r="Y41" s="231"/>
      <c r="Z41" s="229"/>
      <c r="AA41" s="198"/>
      <c r="AB41" s="230"/>
      <c r="AC41" s="230"/>
      <c r="AD41" s="231"/>
      <c r="AE41" s="229"/>
      <c r="AF41" s="198"/>
      <c r="AG41" s="230"/>
      <c r="AH41" s="230"/>
      <c r="AI41" s="231"/>
      <c r="AJ41" s="68"/>
      <c r="AK41" s="69"/>
      <c r="AL41" s="70"/>
    </row>
    <row r="42" spans="1:39" ht="20.100000000000001" customHeight="1" x14ac:dyDescent="0.25">
      <c r="A42" s="432"/>
      <c r="B42" s="436"/>
      <c r="C42" s="438"/>
      <c r="D42" s="415"/>
      <c r="E42" s="214" t="s">
        <v>85</v>
      </c>
      <c r="F42" s="42">
        <v>92</v>
      </c>
      <c r="G42" s="34">
        <v>62</v>
      </c>
      <c r="H42" s="35">
        <v>92</v>
      </c>
      <c r="I42" s="35">
        <v>62</v>
      </c>
      <c r="J42" s="21">
        <f>IF(H42 &gt; 0,(I42-H42)/H42,)</f>
        <v>-0.32608695652173914</v>
      </c>
      <c r="K42" s="229"/>
      <c r="L42" s="198"/>
      <c r="M42" s="230"/>
      <c r="N42" s="230"/>
      <c r="O42" s="231"/>
      <c r="P42" s="229"/>
      <c r="Q42" s="198"/>
      <c r="R42" s="230"/>
      <c r="S42" s="230"/>
      <c r="T42" s="231"/>
      <c r="U42" s="229"/>
      <c r="V42" s="198"/>
      <c r="W42" s="230"/>
      <c r="X42" s="230"/>
      <c r="Y42" s="231"/>
      <c r="Z42" s="229"/>
      <c r="AA42" s="198"/>
      <c r="AB42" s="230"/>
      <c r="AC42" s="230"/>
      <c r="AD42" s="231"/>
      <c r="AE42" s="229"/>
      <c r="AF42" s="198"/>
      <c r="AG42" s="230"/>
      <c r="AH42" s="230"/>
      <c r="AI42" s="231"/>
      <c r="AJ42" s="71"/>
      <c r="AK42" s="72"/>
      <c r="AL42" s="64" t="e">
        <f>(AK42-AJ42)/AJ42</f>
        <v>#DIV/0!</v>
      </c>
    </row>
    <row r="43" spans="1:39" ht="14.45" customHeight="1" x14ac:dyDescent="0.25">
      <c r="A43" s="432"/>
      <c r="B43" s="441" t="s">
        <v>101</v>
      </c>
      <c r="C43" s="438"/>
      <c r="D43" s="413" t="s">
        <v>22</v>
      </c>
      <c r="E43" s="203" t="s">
        <v>95</v>
      </c>
      <c r="F43" s="232"/>
      <c r="G43" s="233"/>
      <c r="H43" s="234"/>
      <c r="I43" s="234"/>
      <c r="J43" s="260"/>
      <c r="K43" s="229"/>
      <c r="L43" s="198"/>
      <c r="M43" s="230"/>
      <c r="N43" s="230"/>
      <c r="O43" s="260"/>
      <c r="P43" s="229"/>
      <c r="Q43" s="198"/>
      <c r="R43" s="230"/>
      <c r="S43" s="230"/>
      <c r="T43" s="260"/>
      <c r="U43" s="229"/>
      <c r="V43" s="198"/>
      <c r="W43" s="230"/>
      <c r="X43" s="230"/>
      <c r="Y43" s="260"/>
      <c r="Z43" s="229"/>
      <c r="AA43" s="198"/>
      <c r="AB43" s="230"/>
      <c r="AC43" s="230"/>
      <c r="AD43" s="260"/>
      <c r="AE43" s="229"/>
      <c r="AF43" s="198"/>
      <c r="AG43" s="230"/>
      <c r="AH43" s="230"/>
      <c r="AI43" s="260"/>
      <c r="AJ43" s="73"/>
      <c r="AK43" s="48"/>
      <c r="AL43" s="49"/>
    </row>
    <row r="44" spans="1:39" ht="14.45" customHeight="1" x14ac:dyDescent="0.25">
      <c r="A44" s="432"/>
      <c r="B44" s="442"/>
      <c r="C44" s="438"/>
      <c r="D44" s="414"/>
      <c r="E44" s="203" t="s">
        <v>86</v>
      </c>
      <c r="F44" s="229"/>
      <c r="G44" s="198"/>
      <c r="H44" s="230"/>
      <c r="I44" s="230"/>
      <c r="J44" s="231"/>
      <c r="K44" s="229"/>
      <c r="L44" s="198"/>
      <c r="M44" s="230"/>
      <c r="N44" s="230"/>
      <c r="O44" s="231"/>
      <c r="P44" s="229"/>
      <c r="Q44" s="198"/>
      <c r="R44" s="230"/>
      <c r="S44" s="230"/>
      <c r="T44" s="231"/>
      <c r="U44" s="229"/>
      <c r="V44" s="198"/>
      <c r="W44" s="230"/>
      <c r="X44" s="230"/>
      <c r="Y44" s="231"/>
      <c r="Z44" s="229"/>
      <c r="AA44" s="198"/>
      <c r="AB44" s="230"/>
      <c r="AC44" s="230"/>
      <c r="AD44" s="231"/>
      <c r="AE44" s="229"/>
      <c r="AF44" s="198"/>
      <c r="AG44" s="230"/>
      <c r="AH44" s="230"/>
      <c r="AI44" s="231"/>
      <c r="AJ44" s="73"/>
      <c r="AK44" s="48"/>
      <c r="AL44" s="49"/>
    </row>
    <row r="45" spans="1:39" ht="14.45" customHeight="1" x14ac:dyDescent="0.25">
      <c r="A45" s="432"/>
      <c r="B45" s="442"/>
      <c r="C45" s="438"/>
      <c r="D45" s="415"/>
      <c r="E45" s="215" t="s">
        <v>87</v>
      </c>
      <c r="F45" s="34">
        <v>5877</v>
      </c>
      <c r="G45" s="34">
        <v>5839</v>
      </c>
      <c r="H45" s="35">
        <v>5802</v>
      </c>
      <c r="I45" s="35">
        <v>5774</v>
      </c>
      <c r="J45" s="21">
        <f>IF(H45 &gt; 0, (I45-H45)/H45, )</f>
        <v>-4.8259220958290243E-3</v>
      </c>
      <c r="K45" s="27">
        <v>2893</v>
      </c>
      <c r="L45" s="28">
        <v>2848</v>
      </c>
      <c r="M45" s="120">
        <v>2845</v>
      </c>
      <c r="N45" s="120">
        <v>2809</v>
      </c>
      <c r="O45" s="21">
        <f>IF(M45 &gt; 0, (N45-M45)/M45, )</f>
        <v>-1.265377855887522E-2</v>
      </c>
      <c r="P45" s="27">
        <v>468</v>
      </c>
      <c r="Q45" s="28">
        <v>463</v>
      </c>
      <c r="R45" s="120">
        <v>463</v>
      </c>
      <c r="S45" s="120">
        <v>458</v>
      </c>
      <c r="T45" s="21">
        <f>IF(R45 &gt; 0, (S45-R45)/R45, )</f>
        <v>-1.079913606911447E-2</v>
      </c>
      <c r="U45" s="27">
        <v>1183</v>
      </c>
      <c r="V45" s="28">
        <v>1207</v>
      </c>
      <c r="W45" s="120">
        <v>1164</v>
      </c>
      <c r="X45" s="120">
        <v>1188</v>
      </c>
      <c r="Y45" s="21">
        <f>IF(W45 &gt; 0, (X45-W45)/W45, )</f>
        <v>2.0618556701030927E-2</v>
      </c>
      <c r="Z45" s="27">
        <v>743</v>
      </c>
      <c r="AA45" s="28">
        <v>734</v>
      </c>
      <c r="AB45" s="120">
        <v>743</v>
      </c>
      <c r="AC45" s="120">
        <v>734</v>
      </c>
      <c r="AD45" s="21">
        <f>IF(AB45 &gt; 0, (AC45-AB45)/AB45, )</f>
        <v>-1.2113055181695828E-2</v>
      </c>
      <c r="AE45" s="27">
        <v>573</v>
      </c>
      <c r="AF45" s="28">
        <v>571</v>
      </c>
      <c r="AG45" s="120">
        <v>570</v>
      </c>
      <c r="AH45" s="120">
        <v>568</v>
      </c>
      <c r="AI45" s="21">
        <f>IF(AG45 &gt; 0, (AH45-AG45)/AG45, )</f>
        <v>-3.5087719298245615E-3</v>
      </c>
      <c r="AJ45" s="74"/>
      <c r="AK45" s="75"/>
      <c r="AL45" s="64" t="e">
        <f>(AK45-AJ45)/AJ45</f>
        <v>#DIV/0!</v>
      </c>
    </row>
    <row r="46" spans="1:39" ht="14.45" customHeight="1" x14ac:dyDescent="0.25">
      <c r="A46" s="432"/>
      <c r="B46" s="442"/>
      <c r="C46" s="438"/>
      <c r="D46" s="425" t="s">
        <v>22</v>
      </c>
      <c r="E46" s="203" t="s">
        <v>84</v>
      </c>
      <c r="F46" s="232"/>
      <c r="G46" s="233"/>
      <c r="H46" s="234"/>
      <c r="I46" s="234"/>
      <c r="J46" s="231"/>
      <c r="K46" s="229"/>
      <c r="L46" s="198"/>
      <c r="M46" s="230"/>
      <c r="N46" s="230"/>
      <c r="O46" s="231"/>
      <c r="P46" s="229"/>
      <c r="Q46" s="198"/>
      <c r="R46" s="230"/>
      <c r="S46" s="230"/>
      <c r="T46" s="231"/>
      <c r="U46" s="229"/>
      <c r="V46" s="198"/>
      <c r="W46" s="230"/>
      <c r="X46" s="230"/>
      <c r="Y46" s="231"/>
      <c r="Z46" s="229"/>
      <c r="AA46" s="198"/>
      <c r="AB46" s="230"/>
      <c r="AC46" s="230"/>
      <c r="AD46" s="231"/>
      <c r="AE46" s="229"/>
      <c r="AF46" s="198"/>
      <c r="AG46" s="230"/>
      <c r="AH46" s="230"/>
      <c r="AI46" s="231"/>
      <c r="AJ46" s="73"/>
      <c r="AK46" s="48"/>
      <c r="AL46" s="49"/>
    </row>
    <row r="47" spans="1:39" ht="14.45" customHeight="1" x14ac:dyDescent="0.25">
      <c r="A47" s="432"/>
      <c r="B47" s="442"/>
      <c r="C47" s="438"/>
      <c r="D47" s="426"/>
      <c r="E47" s="203" t="s">
        <v>86</v>
      </c>
      <c r="F47" s="229"/>
      <c r="G47" s="198"/>
      <c r="H47" s="230"/>
      <c r="I47" s="230"/>
      <c r="J47" s="231"/>
      <c r="K47" s="229"/>
      <c r="L47" s="198"/>
      <c r="M47" s="230"/>
      <c r="N47" s="230"/>
      <c r="O47" s="231"/>
      <c r="P47" s="229"/>
      <c r="Q47" s="198"/>
      <c r="R47" s="230"/>
      <c r="S47" s="230"/>
      <c r="T47" s="231"/>
      <c r="U47" s="229"/>
      <c r="V47" s="198"/>
      <c r="W47" s="230"/>
      <c r="X47" s="230"/>
      <c r="Y47" s="231"/>
      <c r="Z47" s="229"/>
      <c r="AA47" s="198"/>
      <c r="AB47" s="230"/>
      <c r="AC47" s="230"/>
      <c r="AD47" s="231"/>
      <c r="AE47" s="229"/>
      <c r="AF47" s="198"/>
      <c r="AG47" s="230"/>
      <c r="AH47" s="230"/>
      <c r="AI47" s="231"/>
      <c r="AJ47" s="73"/>
      <c r="AK47" s="48"/>
      <c r="AL47" s="49"/>
    </row>
    <row r="48" spans="1:39" x14ac:dyDescent="0.25">
      <c r="A48" s="432"/>
      <c r="B48" s="443"/>
      <c r="C48" s="438"/>
      <c r="D48" s="427"/>
      <c r="E48" s="203" t="s">
        <v>99</v>
      </c>
      <c r="F48" s="42">
        <v>147</v>
      </c>
      <c r="G48" s="34">
        <v>68</v>
      </c>
      <c r="H48" s="360"/>
      <c r="I48" s="360"/>
      <c r="J48" s="260"/>
      <c r="K48" s="229"/>
      <c r="L48" s="198"/>
      <c r="M48" s="230"/>
      <c r="N48" s="230"/>
      <c r="O48" s="231"/>
      <c r="P48" s="229"/>
      <c r="Q48" s="198"/>
      <c r="R48" s="230"/>
      <c r="S48" s="230"/>
      <c r="T48" s="231"/>
      <c r="U48" s="229"/>
      <c r="V48" s="198"/>
      <c r="W48" s="230"/>
      <c r="X48" s="230"/>
      <c r="Y48" s="231"/>
      <c r="Z48" s="229"/>
      <c r="AA48" s="198"/>
      <c r="AB48" s="230"/>
      <c r="AC48" s="230"/>
      <c r="AD48" s="231"/>
      <c r="AE48" s="229"/>
      <c r="AF48" s="198"/>
      <c r="AG48" s="230"/>
      <c r="AH48" s="230"/>
      <c r="AI48" s="231"/>
      <c r="AJ48" s="74"/>
      <c r="AK48" s="75"/>
      <c r="AL48" s="64" t="e">
        <f>(AK48-AJ48)/AJ48</f>
        <v>#DIV/0!</v>
      </c>
    </row>
    <row r="49" spans="1:42" x14ac:dyDescent="0.25">
      <c r="A49" s="432"/>
      <c r="B49" s="40" t="s">
        <v>27</v>
      </c>
      <c r="C49" s="438"/>
      <c r="D49" s="446" t="s">
        <v>28</v>
      </c>
      <c r="E49" s="447"/>
      <c r="F49" s="221">
        <f>F42+F45</f>
        <v>5969</v>
      </c>
      <c r="G49" s="222">
        <f>G42+G45</f>
        <v>5901</v>
      </c>
      <c r="H49" s="222">
        <f>H42+H45</f>
        <v>5894</v>
      </c>
      <c r="I49" s="222">
        <f>I42+I45</f>
        <v>5836</v>
      </c>
      <c r="J49" s="223">
        <f>IF(H49 &gt; 0, (I49-H49)/H49, )</f>
        <v>-9.8405157787580591E-3</v>
      </c>
      <c r="K49" s="221">
        <f>K42+K45</f>
        <v>2893</v>
      </c>
      <c r="L49" s="222">
        <f>L42+L45</f>
        <v>2848</v>
      </c>
      <c r="M49" s="222">
        <f>M42+M45</f>
        <v>2845</v>
      </c>
      <c r="N49" s="222">
        <f>N42+N45</f>
        <v>2809</v>
      </c>
      <c r="O49" s="223">
        <f>IF(M49 &gt; 0, (N49-M49)/M49, )</f>
        <v>-1.265377855887522E-2</v>
      </c>
      <c r="P49" s="221">
        <f>P42+P45</f>
        <v>468</v>
      </c>
      <c r="Q49" s="222">
        <f>Q42+Q45</f>
        <v>463</v>
      </c>
      <c r="R49" s="222">
        <f>R42+R45</f>
        <v>463</v>
      </c>
      <c r="S49" s="222">
        <f>S42+S45</f>
        <v>458</v>
      </c>
      <c r="T49" s="223">
        <f>IF(R49 &gt; 0, (S49-R49)/R49, )</f>
        <v>-1.079913606911447E-2</v>
      </c>
      <c r="U49" s="221">
        <f>U42+U45</f>
        <v>1183</v>
      </c>
      <c r="V49" s="222">
        <f>V42+V45</f>
        <v>1207</v>
      </c>
      <c r="W49" s="222">
        <f>W42+W45</f>
        <v>1164</v>
      </c>
      <c r="X49" s="222">
        <f>X42+X45</f>
        <v>1188</v>
      </c>
      <c r="Y49" s="223">
        <f>IF(W49 &gt; 0, (X49-W49)/W49, )</f>
        <v>2.0618556701030927E-2</v>
      </c>
      <c r="Z49" s="221">
        <f>Z42+Z45</f>
        <v>743</v>
      </c>
      <c r="AA49" s="222">
        <f>AA42+AA45</f>
        <v>734</v>
      </c>
      <c r="AB49" s="222">
        <f>AB42+AB45</f>
        <v>743</v>
      </c>
      <c r="AC49" s="222">
        <f>AC42+AC45</f>
        <v>734</v>
      </c>
      <c r="AD49" s="223">
        <f>IF(AB49 &gt; 0, (AC49-AB49)/AB49, )</f>
        <v>-1.2113055181695828E-2</v>
      </c>
      <c r="AE49" s="221">
        <f>AE42+AE45</f>
        <v>573</v>
      </c>
      <c r="AF49" s="222">
        <f>AF42+AF45</f>
        <v>571</v>
      </c>
      <c r="AG49" s="222">
        <f>AG42+AG45</f>
        <v>570</v>
      </c>
      <c r="AH49" s="222">
        <f>AH42+AH45</f>
        <v>568</v>
      </c>
      <c r="AI49" s="223">
        <f>IF(AG49 &gt; 0, (AH49-AG49)/AG49, )</f>
        <v>-3.5087719298245615E-3</v>
      </c>
      <c r="AJ49" s="76">
        <f>AJ42+AJ45</f>
        <v>0</v>
      </c>
      <c r="AK49" s="77">
        <f>AK42+AK45</f>
        <v>0</v>
      </c>
      <c r="AL49" s="64" t="e">
        <f>(AK49-AJ49)/AJ49</f>
        <v>#DIV/0!</v>
      </c>
    </row>
    <row r="50" spans="1:42" x14ac:dyDescent="0.25">
      <c r="A50" s="432"/>
      <c r="B50" s="40" t="s">
        <v>27</v>
      </c>
      <c r="C50" s="439"/>
      <c r="D50" s="446" t="s">
        <v>106</v>
      </c>
      <c r="E50" s="447"/>
      <c r="F50" s="221">
        <f>F42+F45+F48</f>
        <v>6116</v>
      </c>
      <c r="G50" s="222">
        <f>G42+G45+G48</f>
        <v>5969</v>
      </c>
      <c r="H50" s="222">
        <f>H42+H45+H48</f>
        <v>5894</v>
      </c>
      <c r="I50" s="224">
        <f>I42+I45+I48</f>
        <v>5836</v>
      </c>
      <c r="J50" s="223">
        <f>IF(H50 &gt; 0, (I50-H50)/H50, )</f>
        <v>-9.8405157787580591E-3</v>
      </c>
      <c r="K50" s="221">
        <f>K42+K45+K48</f>
        <v>2893</v>
      </c>
      <c r="L50" s="222">
        <f>L42+L45+L48</f>
        <v>2848</v>
      </c>
      <c r="M50" s="253">
        <f>M42+M45+M48</f>
        <v>2845</v>
      </c>
      <c r="N50" s="224">
        <f>N42+N45+N48</f>
        <v>2809</v>
      </c>
      <c r="O50" s="223">
        <f>IF(M50 &gt; 0, (N50-M50)/M50, )</f>
        <v>-1.265377855887522E-2</v>
      </c>
      <c r="P50" s="221">
        <f>P42+P45+P48</f>
        <v>468</v>
      </c>
      <c r="Q50" s="222">
        <f>Q42+Q45+Q48</f>
        <v>463</v>
      </c>
      <c r="R50" s="253">
        <f>R42+R45+R48</f>
        <v>463</v>
      </c>
      <c r="S50" s="224">
        <f>S42+S45+S48</f>
        <v>458</v>
      </c>
      <c r="T50" s="223">
        <f>IF(R50 &gt; 0, (S50-R50)/R50, )</f>
        <v>-1.079913606911447E-2</v>
      </c>
      <c r="U50" s="221">
        <f>U42+U45+U48</f>
        <v>1183</v>
      </c>
      <c r="V50" s="222">
        <f>V42+V45+V48</f>
        <v>1207</v>
      </c>
      <c r="W50" s="253">
        <f>W42+W45+W48</f>
        <v>1164</v>
      </c>
      <c r="X50" s="224">
        <f>X42+X45+X48</f>
        <v>1188</v>
      </c>
      <c r="Y50" s="223">
        <f>IF(W50 &gt; 0, (X50-W50)/W50, )</f>
        <v>2.0618556701030927E-2</v>
      </c>
      <c r="Z50" s="221">
        <f>Z42+Z45+Z48</f>
        <v>743</v>
      </c>
      <c r="AA50" s="222">
        <f>AA42+AA45+AA48</f>
        <v>734</v>
      </c>
      <c r="AB50" s="253">
        <f>AB42+AB45+AB48</f>
        <v>743</v>
      </c>
      <c r="AC50" s="254">
        <f>AC42+AC45+AC48</f>
        <v>734</v>
      </c>
      <c r="AD50" s="223">
        <f>IF(AB50 &gt; 0, (AC50-AB50)/AB50, )</f>
        <v>-1.2113055181695828E-2</v>
      </c>
      <c r="AE50" s="221">
        <f>AE42+AE45+AE48</f>
        <v>573</v>
      </c>
      <c r="AF50" s="222">
        <f>AF42+AF45+AF48</f>
        <v>571</v>
      </c>
      <c r="AG50" s="253">
        <f>AG42+AG45+AG48</f>
        <v>570</v>
      </c>
      <c r="AH50" s="224">
        <f>AH42+AH45+AH48</f>
        <v>568</v>
      </c>
      <c r="AI50" s="223">
        <f>IF(AG50 &gt; 0, (AH50-AG50)/AG50, )</f>
        <v>-3.5087719298245615E-3</v>
      </c>
      <c r="AJ50" s="76">
        <f>AJ42+AJ45+AJ48</f>
        <v>0</v>
      </c>
      <c r="AK50" s="77">
        <f>AK42+AK45+AK48</f>
        <v>0</v>
      </c>
      <c r="AL50" s="64"/>
    </row>
    <row r="51" spans="1:42" x14ac:dyDescent="0.25">
      <c r="A51" s="432"/>
      <c r="B51" s="396" t="s">
        <v>49</v>
      </c>
      <c r="C51" s="396"/>
      <c r="D51" s="396"/>
      <c r="E51" s="428" t="s">
        <v>31</v>
      </c>
      <c r="F51" s="115">
        <v>270</v>
      </c>
      <c r="G51" s="116">
        <v>270</v>
      </c>
      <c r="H51" s="416">
        <v>264</v>
      </c>
      <c r="I51" s="484"/>
      <c r="J51" s="26" t="s">
        <v>109</v>
      </c>
      <c r="K51" s="27">
        <v>227</v>
      </c>
      <c r="L51" s="28">
        <v>227</v>
      </c>
      <c r="M51" s="416">
        <v>221</v>
      </c>
      <c r="N51" s="484"/>
      <c r="O51" s="26" t="s">
        <v>109</v>
      </c>
      <c r="P51" s="27">
        <v>166</v>
      </c>
      <c r="Q51" s="28">
        <v>166</v>
      </c>
      <c r="R51" s="416">
        <v>162</v>
      </c>
      <c r="S51" s="484"/>
      <c r="T51" s="26" t="s">
        <v>109</v>
      </c>
      <c r="U51" s="27">
        <v>150</v>
      </c>
      <c r="V51" s="28">
        <v>150</v>
      </c>
      <c r="W51" s="416">
        <v>147</v>
      </c>
      <c r="X51" s="484"/>
      <c r="Y51" s="26" t="s">
        <v>109</v>
      </c>
      <c r="Z51" s="27">
        <v>106</v>
      </c>
      <c r="AA51" s="28">
        <v>106</v>
      </c>
      <c r="AB51" s="416">
        <v>104</v>
      </c>
      <c r="AC51" s="484"/>
      <c r="AD51" s="26" t="s">
        <v>109</v>
      </c>
      <c r="AE51" s="27">
        <v>114</v>
      </c>
      <c r="AF51" s="28">
        <v>114</v>
      </c>
      <c r="AG51" s="416">
        <v>111</v>
      </c>
      <c r="AH51" s="484"/>
      <c r="AI51" s="26" t="s">
        <v>109</v>
      </c>
      <c r="AJ51" s="74"/>
      <c r="AK51" s="75"/>
      <c r="AL51" s="50"/>
    </row>
    <row r="52" spans="1:42" x14ac:dyDescent="0.25">
      <c r="A52" s="432"/>
      <c r="B52" s="396" t="s">
        <v>18</v>
      </c>
      <c r="C52" s="396"/>
      <c r="D52" s="396"/>
      <c r="E52" s="428"/>
      <c r="F52" s="115">
        <v>1391020.7999999998</v>
      </c>
      <c r="G52" s="114">
        <v>1391020.7999999998</v>
      </c>
      <c r="H52" s="416">
        <v>1364185.2999999998</v>
      </c>
      <c r="I52" s="484"/>
      <c r="J52" s="24" t="s">
        <v>109</v>
      </c>
      <c r="K52" s="27">
        <v>683717.7</v>
      </c>
      <c r="L52" s="28">
        <v>683717.7</v>
      </c>
      <c r="M52" s="416">
        <v>671309.2</v>
      </c>
      <c r="N52" s="484"/>
      <c r="O52" s="24" t="s">
        <v>109</v>
      </c>
      <c r="P52" s="27">
        <v>136882.5</v>
      </c>
      <c r="Q52" s="28">
        <v>136882.5</v>
      </c>
      <c r="R52" s="416">
        <v>135605.5</v>
      </c>
      <c r="S52" s="484"/>
      <c r="T52" s="24" t="s">
        <v>109</v>
      </c>
      <c r="U52" s="27">
        <v>301647.19999999995</v>
      </c>
      <c r="V52" s="28">
        <v>301647.19999999995</v>
      </c>
      <c r="W52" s="416">
        <v>295945.19999999995</v>
      </c>
      <c r="X52" s="484"/>
      <c r="Y52" s="24" t="s">
        <v>109</v>
      </c>
      <c r="Z52" s="27">
        <v>117720.20000000001</v>
      </c>
      <c r="AA52" s="28">
        <v>117720.20000000001</v>
      </c>
      <c r="AB52" s="416">
        <v>114953.20000000001</v>
      </c>
      <c r="AC52" s="484"/>
      <c r="AD52" s="24" t="s">
        <v>109</v>
      </c>
      <c r="AE52" s="27">
        <v>149076.20000000001</v>
      </c>
      <c r="AF52" s="28">
        <v>149076.20000000001</v>
      </c>
      <c r="AG52" s="416">
        <v>144395.20000000001</v>
      </c>
      <c r="AH52" s="484"/>
      <c r="AI52" s="24" t="s">
        <v>109</v>
      </c>
      <c r="AJ52" s="74"/>
      <c r="AK52" s="75"/>
      <c r="AL52" s="50"/>
    </row>
    <row r="53" spans="1:42" x14ac:dyDescent="0.25">
      <c r="A53" s="432"/>
      <c r="B53" s="444" t="s">
        <v>5</v>
      </c>
      <c r="C53" s="444"/>
      <c r="D53" s="444"/>
      <c r="E53" s="216" t="s">
        <v>30</v>
      </c>
      <c r="F53" s="113">
        <v>0</v>
      </c>
      <c r="G53" s="31">
        <v>0</v>
      </c>
      <c r="H53" s="117">
        <v>0</v>
      </c>
      <c r="I53" s="117">
        <v>0</v>
      </c>
      <c r="J53" s="24" t="s">
        <v>109</v>
      </c>
      <c r="K53" s="113">
        <v>0</v>
      </c>
      <c r="L53" s="31">
        <v>0</v>
      </c>
      <c r="M53" s="117">
        <v>0</v>
      </c>
      <c r="N53" s="117">
        <v>0</v>
      </c>
      <c r="O53" s="24" t="s">
        <v>109</v>
      </c>
      <c r="P53" s="113">
        <v>0</v>
      </c>
      <c r="Q53" s="31">
        <v>0</v>
      </c>
      <c r="R53" s="117">
        <v>0</v>
      </c>
      <c r="S53" s="117">
        <v>0</v>
      </c>
      <c r="T53" s="24" t="s">
        <v>109</v>
      </c>
      <c r="U53" s="113">
        <v>0</v>
      </c>
      <c r="V53" s="31">
        <v>0</v>
      </c>
      <c r="W53" s="117">
        <v>0</v>
      </c>
      <c r="X53" s="117">
        <v>0</v>
      </c>
      <c r="Y53" s="24" t="s">
        <v>109</v>
      </c>
      <c r="Z53" s="113">
        <v>0</v>
      </c>
      <c r="AA53" s="31">
        <v>0</v>
      </c>
      <c r="AB53" s="117">
        <v>0</v>
      </c>
      <c r="AC53" s="117">
        <v>0</v>
      </c>
      <c r="AD53" s="24" t="s">
        <v>109</v>
      </c>
      <c r="AE53" s="113">
        <v>0</v>
      </c>
      <c r="AF53" s="31">
        <v>0</v>
      </c>
      <c r="AG53" s="117">
        <v>0</v>
      </c>
      <c r="AH53" s="117">
        <v>0</v>
      </c>
      <c r="AI53" s="24" t="s">
        <v>109</v>
      </c>
      <c r="AJ53" s="74"/>
      <c r="AK53" s="75"/>
      <c r="AL53" s="50"/>
    </row>
    <row r="54" spans="1:42" x14ac:dyDescent="0.25">
      <c r="A54" s="432"/>
      <c r="B54" s="445" t="s">
        <v>29</v>
      </c>
      <c r="C54" s="445" t="s">
        <v>33</v>
      </c>
      <c r="D54" s="445" t="s">
        <v>32</v>
      </c>
      <c r="E54" s="216" t="s">
        <v>450</v>
      </c>
      <c r="F54" s="162">
        <v>4.2251968015044268</v>
      </c>
      <c r="G54" s="166">
        <v>4.19766368245282</v>
      </c>
      <c r="H54" s="163">
        <v>4.2533246276581673</v>
      </c>
      <c r="I54" s="163">
        <v>4.2326178810444697</v>
      </c>
      <c r="J54" s="21">
        <f>IF(H54 &gt; 0, (I54-H54)/H54, )</f>
        <v>-4.868367318837487E-3</v>
      </c>
      <c r="K54" s="169">
        <v>4.2323821622465303</v>
      </c>
      <c r="L54" s="166">
        <v>4.1657420720512022</v>
      </c>
      <c r="M54" s="164">
        <v>4.2394485950915568</v>
      </c>
      <c r="N54" s="164">
        <v>4.1855012082618783</v>
      </c>
      <c r="O54" s="32">
        <f>IF(M54 &gt; 0, (N54-M54)/M54, )</f>
        <v>-1.2725095167361831E-2</v>
      </c>
      <c r="P54" s="169">
        <v>3.4259196991800334</v>
      </c>
      <c r="Q54" s="166">
        <v>3.3830490943342211</v>
      </c>
      <c r="R54" s="164">
        <v>3.4170986873059093</v>
      </c>
      <c r="S54" s="164">
        <v>3.3798308467608646</v>
      </c>
      <c r="T54" s="32">
        <f>IF(R54 &gt; 0, (S54-R54)/R54, )</f>
        <v>-1.0906281601842507E-2</v>
      </c>
      <c r="U54" s="169">
        <v>3.9219915281522608</v>
      </c>
      <c r="V54" s="166">
        <v>4.0036938849013142</v>
      </c>
      <c r="W54" s="164">
        <v>3.9338877379864226</v>
      </c>
      <c r="X54" s="164">
        <v>4.0168385928880603</v>
      </c>
      <c r="Y54" s="32">
        <f>IF(W54 &gt; 0, (X54-W54)/W54, )</f>
        <v>2.1086228287769224E-2</v>
      </c>
      <c r="Z54" s="169">
        <v>6.3136432328420184</v>
      </c>
      <c r="AA54" s="173">
        <v>6.2376946599730987</v>
      </c>
      <c r="AB54" s="164">
        <v>6.4656160557094884</v>
      </c>
      <c r="AC54" s="164">
        <v>6.3878393325360401</v>
      </c>
      <c r="AD54" s="32">
        <f>IF(AB54 &gt; 0, (AC54-AB54)/AB54, )</f>
        <v>-1.2029282670561183E-2</v>
      </c>
      <c r="AE54" s="169">
        <v>3.8483204289183059</v>
      </c>
      <c r="AF54" s="173">
        <v>3.832615214557308</v>
      </c>
      <c r="AG54" s="164">
        <v>3.953502415585143</v>
      </c>
      <c r="AH54" s="164">
        <v>3.9371879299393973</v>
      </c>
      <c r="AI54" s="32">
        <f>IF(AG54 &gt; 0, (AH54-AG54)/AG54, )</f>
        <v>-4.1265905343657499E-3</v>
      </c>
      <c r="AJ54" s="78"/>
      <c r="AK54" s="79"/>
      <c r="AL54" s="80" t="e">
        <f>(AK54-AJ54)/AJ54</f>
        <v>#DIV/0!</v>
      </c>
    </row>
    <row r="55" spans="1:42" ht="15.75" thickBot="1" x14ac:dyDescent="0.3">
      <c r="A55" s="433"/>
      <c r="B55" s="444"/>
      <c r="C55" s="444"/>
      <c r="D55" s="444"/>
      <c r="E55" s="216" t="s">
        <v>451</v>
      </c>
      <c r="F55" s="225">
        <v>4.2251968015044268</v>
      </c>
      <c r="G55" s="226">
        <v>4.19766368245282</v>
      </c>
      <c r="H55" s="227">
        <v>4.2533246276581673</v>
      </c>
      <c r="I55" s="227">
        <v>4.2326178810444697</v>
      </c>
      <c r="J55" s="228">
        <f>IF(H55 &gt; 0, (I55-H55)/H55, )</f>
        <v>-4.868367318837487E-3</v>
      </c>
      <c r="K55" s="170">
        <f>IF(K52 &gt; 0,1000*K50/K52,)</f>
        <v>4.2312784940334298</v>
      </c>
      <c r="L55" s="168">
        <f>IF(L52 &gt; 0,1000*L50/L52,)</f>
        <v>4.1654618565527848</v>
      </c>
      <c r="M55" s="167">
        <f>IF(M52 &gt; 0,1000*M50/M52,)</f>
        <v>4.2379875026291911</v>
      </c>
      <c r="N55" s="167">
        <f>IF(M52 &gt; 0,1000*N50/M52,)</f>
        <v>4.1843609472356409</v>
      </c>
      <c r="O55" s="158">
        <f>IF(M55 &gt; 0, (N55-M55)/M55, )</f>
        <v>-1.2653778558875176E-2</v>
      </c>
      <c r="P55" s="170">
        <f>IF(P52 &gt; 0,1000*P50/P52,)</f>
        <v>3.4189907402334119</v>
      </c>
      <c r="Q55" s="168">
        <f>IF(Q52 &gt; 0,1000*Q50/Q52,)</f>
        <v>3.3824630613847644</v>
      </c>
      <c r="R55" s="172">
        <f>IF(R52 &gt; 0,1000*R50/R52,)</f>
        <v>3.414315791026175</v>
      </c>
      <c r="S55" s="171">
        <f>IF(R52 &gt; 0,1000*S50/R52,)</f>
        <v>3.3774441302159572</v>
      </c>
      <c r="T55" s="158">
        <f>IF(R55 &gt; 0, (S55-R55)/R55, )</f>
        <v>-1.0799136069114436E-2</v>
      </c>
      <c r="U55" s="170">
        <f>IF(U52 &gt; 0,1000*U50/U52,)</f>
        <v>3.9218000365990475</v>
      </c>
      <c r="V55" s="168">
        <f>IF(V52 &gt; 0,1000*V50/V52,)</f>
        <v>4.0013631818893067</v>
      </c>
      <c r="W55" s="167">
        <f>IF(W52 &gt; 0,1000*W50/W52,)</f>
        <v>3.9331605986513725</v>
      </c>
      <c r="X55" s="167">
        <f>IF(W52 &gt; 0,1000*X50/W52,)</f>
        <v>4.0142566934689263</v>
      </c>
      <c r="Y55" s="158">
        <f>IF(W55 &gt; 0, (X55-W55)/W55, )</f>
        <v>2.0618556701030875E-2</v>
      </c>
      <c r="Z55" s="170">
        <f>IF(Z52 &gt; 0,1000*Z50/Z52,)</f>
        <v>6.3115760931428921</v>
      </c>
      <c r="AA55" s="168">
        <f>IF(AA52 &gt; 0,1000*AA50/AA52,)</f>
        <v>6.2351236236431804</v>
      </c>
      <c r="AB55" s="167">
        <f>IF(AB52 &gt; 0,1000*AB50/AB52,)</f>
        <v>6.4634999286666224</v>
      </c>
      <c r="AC55" s="167">
        <f>IF(AB52 &gt; 0,1000*AC50/AB52,)</f>
        <v>6.3852071973637958</v>
      </c>
      <c r="AD55" s="158">
        <f>IF(AB55 &gt; 0, (AC55-AB55)/AB55, )</f>
        <v>-1.2113055181695937E-2</v>
      </c>
      <c r="AE55" s="170">
        <f>IF(AE52 &gt; 0,1000*AE50/AE52,)</f>
        <v>3.8436718939710026</v>
      </c>
      <c r="AF55" s="168">
        <f>IF(AF52 &gt; 0,1000*AF50/AF52,)</f>
        <v>3.8302559362259028</v>
      </c>
      <c r="AG55" s="167">
        <f>IF(AG52 &gt; 0,1000*AG50/AG52,)</f>
        <v>3.9474996398772255</v>
      </c>
      <c r="AH55" s="167">
        <f>IF(AG52 &gt; 0,1000*AH50/AG52,)</f>
        <v>3.9336487639478319</v>
      </c>
      <c r="AI55" s="158">
        <f>IF(AG55 &gt; 0, (AH55-AG55)/AG55, )</f>
        <v>-3.5087719298245181E-3</v>
      </c>
      <c r="AJ55" s="81"/>
      <c r="AK55" s="63"/>
      <c r="AL55" s="82"/>
    </row>
    <row r="56" spans="1:42" ht="15.75" thickTop="1" x14ac:dyDescent="0.25">
      <c r="A56" s="451" t="s">
        <v>34</v>
      </c>
      <c r="B56" s="434" t="s">
        <v>35</v>
      </c>
      <c r="C56" s="440" t="s">
        <v>50</v>
      </c>
      <c r="D56" s="440" t="s">
        <v>34</v>
      </c>
      <c r="E56" s="217" t="s">
        <v>8</v>
      </c>
      <c r="F56" s="232"/>
      <c r="G56" s="233"/>
      <c r="H56" s="233"/>
      <c r="I56" s="233"/>
      <c r="J56" s="236"/>
      <c r="K56" s="250"/>
      <c r="L56" s="251"/>
      <c r="M56" s="251"/>
      <c r="N56" s="251"/>
      <c r="O56" s="252"/>
      <c r="P56" s="250"/>
      <c r="Q56" s="251"/>
      <c r="R56" s="251"/>
      <c r="S56" s="251"/>
      <c r="T56" s="252"/>
      <c r="U56" s="250"/>
      <c r="V56" s="251"/>
      <c r="W56" s="251"/>
      <c r="X56" s="251"/>
      <c r="Y56" s="252"/>
      <c r="Z56" s="250"/>
      <c r="AA56" s="251"/>
      <c r="AB56" s="251"/>
      <c r="AC56" s="251"/>
      <c r="AD56" s="252"/>
      <c r="AE56" s="250"/>
      <c r="AF56" s="251"/>
      <c r="AG56" s="251"/>
      <c r="AH56" s="251"/>
      <c r="AI56" s="252"/>
      <c r="AJ56" s="83"/>
      <c r="AK56" s="69"/>
      <c r="AL56" s="70"/>
    </row>
    <row r="57" spans="1:42" x14ac:dyDescent="0.25">
      <c r="A57" s="452"/>
      <c r="B57" s="435"/>
      <c r="C57" s="414"/>
      <c r="D57" s="414"/>
      <c r="E57" s="203" t="s">
        <v>12</v>
      </c>
      <c r="F57" s="232"/>
      <c r="G57" s="233"/>
      <c r="H57" s="233"/>
      <c r="I57" s="233"/>
      <c r="J57" s="236"/>
      <c r="K57" s="232"/>
      <c r="L57" s="233"/>
      <c r="M57" s="233"/>
      <c r="N57" s="233"/>
      <c r="O57" s="236"/>
      <c r="P57" s="232"/>
      <c r="Q57" s="233"/>
      <c r="R57" s="233"/>
      <c r="S57" s="233"/>
      <c r="T57" s="236"/>
      <c r="U57" s="232"/>
      <c r="V57" s="233"/>
      <c r="W57" s="233"/>
      <c r="X57" s="233"/>
      <c r="Y57" s="236"/>
      <c r="Z57" s="232"/>
      <c r="AA57" s="233"/>
      <c r="AB57" s="233"/>
      <c r="AC57" s="233"/>
      <c r="AD57" s="236"/>
      <c r="AE57" s="232"/>
      <c r="AF57" s="233"/>
      <c r="AG57" s="233"/>
      <c r="AH57" s="233"/>
      <c r="AI57" s="236"/>
      <c r="AJ57" s="84"/>
      <c r="AK57" s="48"/>
      <c r="AL57" s="50"/>
    </row>
    <row r="58" spans="1:42" ht="30" x14ac:dyDescent="0.25">
      <c r="A58" s="452"/>
      <c r="B58" s="435"/>
      <c r="C58" s="414"/>
      <c r="D58" s="414"/>
      <c r="E58" s="211" t="s">
        <v>36</v>
      </c>
      <c r="F58" s="27">
        <v>504273.233559874</v>
      </c>
      <c r="G58" s="28">
        <v>473168.45633492171</v>
      </c>
      <c r="H58" s="28">
        <v>501925.00845080521</v>
      </c>
      <c r="I58" s="28">
        <v>471819.49874560005</v>
      </c>
      <c r="J58" s="32">
        <f>IF(H58 &gt; 0, (I58-H58)/H58, )</f>
        <v>-5.9980095030781604E-2</v>
      </c>
      <c r="K58" s="42">
        <v>198047.3521632863</v>
      </c>
      <c r="L58" s="33">
        <v>188029.7086732841</v>
      </c>
      <c r="M58" s="28">
        <v>196268.38518907232</v>
      </c>
      <c r="N58" s="28">
        <v>187303.24153136995</v>
      </c>
      <c r="O58" s="32">
        <f>IF(M58 &gt; 0, (N58-M58)/M58, )</f>
        <v>-4.5677981449054716E-2</v>
      </c>
      <c r="P58" s="42">
        <v>30497.586649120134</v>
      </c>
      <c r="Q58" s="33">
        <v>30737.816519375836</v>
      </c>
      <c r="R58" s="28">
        <v>30347.529163576299</v>
      </c>
      <c r="S58" s="28">
        <v>30638.562927360366</v>
      </c>
      <c r="T58" s="32">
        <f>IF(R58 &gt; 0, (S58-R58)/R58, )</f>
        <v>9.5900316040678536E-3</v>
      </c>
      <c r="U58" s="42">
        <v>116843.22786101811</v>
      </c>
      <c r="V58" s="33">
        <v>108494.7776444449</v>
      </c>
      <c r="W58" s="28">
        <v>116478.7005528446</v>
      </c>
      <c r="X58" s="28">
        <v>108039.78282812792</v>
      </c>
      <c r="Y58" s="32">
        <f>IF(W58 &gt; 0, (X58-W58)/W58, )</f>
        <v>-7.245030795040569E-2</v>
      </c>
      <c r="Z58" s="42">
        <v>101312.77384654683</v>
      </c>
      <c r="AA58" s="33">
        <v>95524.10854357791</v>
      </c>
      <c r="AB58" s="28">
        <v>101312.77384654683</v>
      </c>
      <c r="AC58" s="28">
        <v>95524.10854357791</v>
      </c>
      <c r="AD58" s="32">
        <f>IF(AB58 &gt; 0, (AC58-AB58)/AB58, )</f>
        <v>-5.713657896423513E-2</v>
      </c>
      <c r="AE58" s="42">
        <v>56563.494582814252</v>
      </c>
      <c r="AF58" s="33">
        <v>50358.210292474476</v>
      </c>
      <c r="AG58" s="28">
        <v>56508.821241676764</v>
      </c>
      <c r="AH58" s="28">
        <v>50289.968253399464</v>
      </c>
      <c r="AI58" s="32">
        <f>IF(AG58 &gt; 0, (AH58-AG58)/AG58, )</f>
        <v>-0.11005101241946859</v>
      </c>
      <c r="AJ58" s="84"/>
      <c r="AK58" s="48"/>
      <c r="AL58" s="50"/>
    </row>
    <row r="59" spans="1:42" ht="30" x14ac:dyDescent="0.25">
      <c r="A59" s="452"/>
      <c r="B59" s="435"/>
      <c r="C59" s="414"/>
      <c r="D59" s="414"/>
      <c r="E59" s="211" t="s">
        <v>75</v>
      </c>
      <c r="F59" s="237"/>
      <c r="G59" s="238"/>
      <c r="H59" s="238"/>
      <c r="I59" s="238"/>
      <c r="J59" s="194"/>
      <c r="K59" s="237"/>
      <c r="L59" s="238"/>
      <c r="M59" s="238"/>
      <c r="N59" s="238"/>
      <c r="O59" s="194"/>
      <c r="P59" s="237"/>
      <c r="Q59" s="238"/>
      <c r="R59" s="238"/>
      <c r="S59" s="238"/>
      <c r="T59" s="194"/>
      <c r="U59" s="237"/>
      <c r="V59" s="238"/>
      <c r="W59" s="238"/>
      <c r="X59" s="238"/>
      <c r="Y59" s="194"/>
      <c r="Z59" s="237"/>
      <c r="AA59" s="238"/>
      <c r="AB59" s="238"/>
      <c r="AC59" s="238"/>
      <c r="AD59" s="194"/>
      <c r="AE59" s="237"/>
      <c r="AF59" s="238"/>
      <c r="AG59" s="238"/>
      <c r="AH59" s="238"/>
      <c r="AI59" s="194"/>
      <c r="AJ59" s="84"/>
      <c r="AK59" s="48"/>
      <c r="AL59" s="50"/>
    </row>
    <row r="60" spans="1:42" x14ac:dyDescent="0.25">
      <c r="A60" s="452"/>
      <c r="B60" s="436"/>
      <c r="C60" s="415"/>
      <c r="D60" s="415"/>
      <c r="E60" s="211" t="s">
        <v>104</v>
      </c>
      <c r="F60" s="27">
        <v>504273.233559874</v>
      </c>
      <c r="G60" s="28">
        <v>473168.45633492171</v>
      </c>
      <c r="H60" s="28">
        <v>501925.00845080521</v>
      </c>
      <c r="I60" s="28">
        <v>471819.49874560005</v>
      </c>
      <c r="J60" s="32">
        <f>IF(H60 &gt; 0, (I60-H60)/H60, )</f>
        <v>-5.9980095030781604E-2</v>
      </c>
      <c r="K60" s="42">
        <v>198047.3521632863</v>
      </c>
      <c r="L60" s="33">
        <v>188029.7086732841</v>
      </c>
      <c r="M60" s="36">
        <v>196268.38518907232</v>
      </c>
      <c r="N60" s="37">
        <v>187303.24153136995</v>
      </c>
      <c r="O60" s="32">
        <f>IF(M60 &gt; 0, (N60-M60)/M60, )</f>
        <v>-4.5677981449054716E-2</v>
      </c>
      <c r="P60" s="42">
        <v>30497.586649120134</v>
      </c>
      <c r="Q60" s="33">
        <v>30737.816519375836</v>
      </c>
      <c r="R60" s="36">
        <v>30347.529163576299</v>
      </c>
      <c r="S60" s="37">
        <v>30638.562927360366</v>
      </c>
      <c r="T60" s="32">
        <f>IF(R60 &gt; 0, (S60-R60)/R60, )</f>
        <v>9.5900316040678536E-3</v>
      </c>
      <c r="U60" s="42">
        <v>116843.22786101811</v>
      </c>
      <c r="V60" s="33">
        <v>108494.7776444449</v>
      </c>
      <c r="W60" s="36">
        <v>116478.7005528446</v>
      </c>
      <c r="X60" s="37">
        <v>108039.78282812792</v>
      </c>
      <c r="Y60" s="32">
        <f>IF(W60 &gt; 0, (X60-W60)/W60, )</f>
        <v>-7.245030795040569E-2</v>
      </c>
      <c r="Z60" s="42">
        <v>101312.77384654683</v>
      </c>
      <c r="AA60" s="33">
        <v>95524.10854357791</v>
      </c>
      <c r="AB60" s="36">
        <v>101312.77384654683</v>
      </c>
      <c r="AC60" s="37">
        <v>95524.10854357791</v>
      </c>
      <c r="AD60" s="32">
        <f>IF(AB60 &gt; 0, (AC60-AB60)/AB60, )</f>
        <v>-5.713657896423513E-2</v>
      </c>
      <c r="AE60" s="42">
        <v>56563.494582814252</v>
      </c>
      <c r="AF60" s="33">
        <v>50358.210292474476</v>
      </c>
      <c r="AG60" s="36">
        <v>56508.821241676764</v>
      </c>
      <c r="AH60" s="37">
        <v>50289.968253399464</v>
      </c>
      <c r="AI60" s="32">
        <f>IF(AG60 &gt; 0, (AH60-AG60)/AG60, )</f>
        <v>-0.11005101241946859</v>
      </c>
      <c r="AJ60" s="85"/>
      <c r="AK60" s="86"/>
      <c r="AL60" s="64" t="e">
        <f>(AK60-AJ60)/AJ60</f>
        <v>#DIV/0!</v>
      </c>
    </row>
    <row r="61" spans="1:42" x14ac:dyDescent="0.25">
      <c r="A61" s="452"/>
      <c r="B61" s="396" t="s">
        <v>49</v>
      </c>
      <c r="C61" s="396"/>
      <c r="D61" s="396"/>
      <c r="E61" s="397" t="s">
        <v>37</v>
      </c>
      <c r="F61" s="115">
        <v>212</v>
      </c>
      <c r="G61" s="118">
        <v>212</v>
      </c>
      <c r="H61" s="482">
        <v>209</v>
      </c>
      <c r="I61" s="483"/>
      <c r="J61" s="26" t="s">
        <v>109</v>
      </c>
      <c r="K61" s="27">
        <v>174</v>
      </c>
      <c r="L61" s="28">
        <v>174</v>
      </c>
      <c r="M61" s="419">
        <v>171</v>
      </c>
      <c r="N61" s="420"/>
      <c r="O61" s="26" t="s">
        <v>109</v>
      </c>
      <c r="P61" s="27">
        <v>138</v>
      </c>
      <c r="Q61" s="28">
        <v>138</v>
      </c>
      <c r="R61" s="419">
        <v>135</v>
      </c>
      <c r="S61" s="420"/>
      <c r="T61" s="26" t="s">
        <v>109</v>
      </c>
      <c r="U61" s="27">
        <v>115</v>
      </c>
      <c r="V61" s="28">
        <v>115</v>
      </c>
      <c r="W61" s="419">
        <v>114</v>
      </c>
      <c r="X61" s="420"/>
      <c r="Y61" s="26" t="s">
        <v>109</v>
      </c>
      <c r="Z61" s="27">
        <v>80</v>
      </c>
      <c r="AA61" s="28">
        <v>80</v>
      </c>
      <c r="AB61" s="419">
        <v>80</v>
      </c>
      <c r="AC61" s="420"/>
      <c r="AD61" s="26" t="s">
        <v>109</v>
      </c>
      <c r="AE61" s="27">
        <v>93</v>
      </c>
      <c r="AF61" s="28">
        <v>93</v>
      </c>
      <c r="AG61" s="419">
        <v>92</v>
      </c>
      <c r="AH61" s="420"/>
      <c r="AI61" s="26" t="s">
        <v>109</v>
      </c>
      <c r="AJ61" s="87"/>
      <c r="AK61" s="75"/>
      <c r="AL61" s="50"/>
    </row>
    <row r="62" spans="1:42" x14ac:dyDescent="0.25">
      <c r="A62" s="452"/>
      <c r="B62" s="396" t="s">
        <v>18</v>
      </c>
      <c r="C62" s="396"/>
      <c r="D62" s="396"/>
      <c r="E62" s="397"/>
      <c r="F62" s="28">
        <v>1085332.2000000002</v>
      </c>
      <c r="G62" s="28">
        <v>1085332.2000000002</v>
      </c>
      <c r="H62" s="419">
        <v>1072718.7000000002</v>
      </c>
      <c r="I62" s="420"/>
      <c r="J62" s="24" t="s">
        <v>109</v>
      </c>
      <c r="K62" s="27">
        <v>531651.69999999995</v>
      </c>
      <c r="L62" s="28">
        <v>531651.69999999995</v>
      </c>
      <c r="M62" s="419">
        <v>523558.2</v>
      </c>
      <c r="N62" s="420"/>
      <c r="O62" s="24" t="s">
        <v>109</v>
      </c>
      <c r="P62" s="27">
        <v>119473.40000000001</v>
      </c>
      <c r="Q62" s="28">
        <v>119473.40000000001</v>
      </c>
      <c r="R62" s="419">
        <v>118595.40000000001</v>
      </c>
      <c r="S62" s="420"/>
      <c r="T62" s="24" t="s">
        <v>109</v>
      </c>
      <c r="U62" s="27">
        <v>231058.69999999998</v>
      </c>
      <c r="V62" s="28">
        <v>231058.69999999998</v>
      </c>
      <c r="W62" s="419">
        <v>227891.69999999998</v>
      </c>
      <c r="X62" s="420"/>
      <c r="Y62" s="24" t="s">
        <v>109</v>
      </c>
      <c r="Z62" s="27">
        <v>97911.200000000012</v>
      </c>
      <c r="AA62" s="28">
        <v>97911.200000000012</v>
      </c>
      <c r="AB62" s="419">
        <v>97911.200000000012</v>
      </c>
      <c r="AC62" s="420"/>
      <c r="AD62" s="24" t="s">
        <v>109</v>
      </c>
      <c r="AE62" s="27">
        <v>105237.2</v>
      </c>
      <c r="AF62" s="28">
        <v>105237.2</v>
      </c>
      <c r="AG62" s="419">
        <v>104762.2</v>
      </c>
      <c r="AH62" s="420"/>
      <c r="AI62" s="24" t="s">
        <v>109</v>
      </c>
      <c r="AJ62" s="87"/>
      <c r="AK62" s="75"/>
      <c r="AL62" s="50"/>
      <c r="AM62" s="5"/>
      <c r="AN62" s="5"/>
      <c r="AO62" s="5"/>
      <c r="AP62" s="5"/>
    </row>
    <row r="63" spans="1:42" x14ac:dyDescent="0.25">
      <c r="A63" s="452"/>
      <c r="B63" s="444" t="s">
        <v>5</v>
      </c>
      <c r="C63" s="444"/>
      <c r="D63" s="444"/>
      <c r="E63" s="211" t="s">
        <v>38</v>
      </c>
      <c r="F63" s="113">
        <v>0</v>
      </c>
      <c r="G63" s="31">
        <v>0</v>
      </c>
      <c r="H63" s="31">
        <v>0</v>
      </c>
      <c r="I63" s="31">
        <v>0</v>
      </c>
      <c r="J63" s="24" t="s">
        <v>109</v>
      </c>
      <c r="K63" s="113">
        <v>0</v>
      </c>
      <c r="L63" s="31">
        <v>0</v>
      </c>
      <c r="M63" s="31">
        <v>0</v>
      </c>
      <c r="N63" s="31">
        <v>0</v>
      </c>
      <c r="O63" s="24" t="s">
        <v>109</v>
      </c>
      <c r="P63" s="113">
        <v>0</v>
      </c>
      <c r="Q63" s="31">
        <v>0</v>
      </c>
      <c r="R63" s="31">
        <v>0</v>
      </c>
      <c r="S63" s="31">
        <v>0</v>
      </c>
      <c r="T63" s="24" t="s">
        <v>109</v>
      </c>
      <c r="U63" s="113">
        <v>0</v>
      </c>
      <c r="V63" s="31">
        <v>0</v>
      </c>
      <c r="W63" s="31">
        <v>0</v>
      </c>
      <c r="X63" s="31">
        <v>0</v>
      </c>
      <c r="Y63" s="24" t="s">
        <v>109</v>
      </c>
      <c r="Z63" s="113">
        <v>0</v>
      </c>
      <c r="AA63" s="31">
        <v>0</v>
      </c>
      <c r="AB63" s="31">
        <v>0</v>
      </c>
      <c r="AC63" s="31">
        <v>0</v>
      </c>
      <c r="AD63" s="24" t="s">
        <v>109</v>
      </c>
      <c r="AE63" s="113">
        <v>0</v>
      </c>
      <c r="AF63" s="31">
        <v>0</v>
      </c>
      <c r="AG63" s="31">
        <v>0</v>
      </c>
      <c r="AH63" s="31">
        <v>0</v>
      </c>
      <c r="AI63" s="24" t="s">
        <v>109</v>
      </c>
      <c r="AJ63" s="87"/>
      <c r="AK63" s="75"/>
      <c r="AL63" s="50"/>
      <c r="AM63" s="5"/>
      <c r="AN63" s="5"/>
      <c r="AO63" s="5"/>
      <c r="AP63" s="5"/>
    </row>
    <row r="64" spans="1:42" ht="15.75" thickBot="1" x14ac:dyDescent="0.3">
      <c r="A64" s="453"/>
      <c r="B64" s="7" t="s">
        <v>39</v>
      </c>
      <c r="C64" s="17" t="s">
        <v>51</v>
      </c>
      <c r="D64" s="429" t="s">
        <v>40</v>
      </c>
      <c r="E64" s="454"/>
      <c r="F64" s="155">
        <v>0.46462570037070117</v>
      </c>
      <c r="G64" s="156">
        <v>0.43596647766916125</v>
      </c>
      <c r="H64" s="156">
        <v>0.46789993355276188</v>
      </c>
      <c r="I64" s="156">
        <v>0.43983525107337085</v>
      </c>
      <c r="J64" s="158">
        <f>IF(H64 &gt; 0, (I64-H64)/H64, )</f>
        <v>-5.9980095030781555E-2</v>
      </c>
      <c r="K64" s="155">
        <v>0.37251334315922685</v>
      </c>
      <c r="L64" s="156">
        <v>0.35367085005706578</v>
      </c>
      <c r="M64" s="156">
        <v>0.37487405447774919</v>
      </c>
      <c r="N64" s="156">
        <v>0.35775056437158265</v>
      </c>
      <c r="O64" s="158">
        <f>IF(M64 &gt; 0, (N64-M64)/M64, )</f>
        <v>-4.5677981449054675E-2</v>
      </c>
      <c r="P64" s="155">
        <v>0.25526675100164664</v>
      </c>
      <c r="Q64" s="156">
        <v>0.25727749038175723</v>
      </c>
      <c r="R64" s="156">
        <v>0.2558912838404887</v>
      </c>
      <c r="S64" s="156">
        <v>0.2583452893397245</v>
      </c>
      <c r="T64" s="158">
        <f>IF(R64 &gt; 0, (S64-R64)/R64, )</f>
        <v>9.5900316040679178E-3</v>
      </c>
      <c r="U64" s="155">
        <v>0.50568633797826312</v>
      </c>
      <c r="V64" s="156">
        <v>0.46955504226607742</v>
      </c>
      <c r="W64" s="156">
        <v>0.51111427293247014</v>
      </c>
      <c r="X64" s="156">
        <v>0.47408388646066502</v>
      </c>
      <c r="Y64" s="158">
        <f>IF(W64 &gt; 0, (X64-W64)/W64, )</f>
        <v>-7.2450307950405607E-2</v>
      </c>
      <c r="Z64" s="155">
        <v>1.0347414171876845</v>
      </c>
      <c r="AA64" s="156">
        <v>0.97561983249697581</v>
      </c>
      <c r="AB64" s="156">
        <v>1.0347414171876845</v>
      </c>
      <c r="AC64" s="156">
        <v>0.97561983249697581</v>
      </c>
      <c r="AD64" s="158">
        <f>IF(AB64 &gt; 0, (AC64-AB64)/AB64, )</f>
        <v>-5.7136578964235143E-2</v>
      </c>
      <c r="AE64" s="155">
        <v>0.53748574252084103</v>
      </c>
      <c r="AF64" s="156">
        <v>0.47852100105736828</v>
      </c>
      <c r="AG64" s="156">
        <v>0.53940086444993296</v>
      </c>
      <c r="AH64" s="156">
        <v>0.4800392532172813</v>
      </c>
      <c r="AI64" s="158">
        <f>IF(AG64 &gt; 0, (AH64-AG64)/AG64, )</f>
        <v>-0.11005101241946857</v>
      </c>
      <c r="AJ64" s="88"/>
      <c r="AK64" s="89"/>
      <c r="AL64" s="82" t="e">
        <f>(AK64-AJ64)/AJ64</f>
        <v>#DIV/0!</v>
      </c>
    </row>
    <row r="65" spans="1:38" ht="15" customHeight="1" thickTop="1" x14ac:dyDescent="0.25">
      <c r="A65" s="451" t="s">
        <v>94</v>
      </c>
      <c r="B65" s="475" t="s">
        <v>55</v>
      </c>
      <c r="C65" s="478" t="s">
        <v>50</v>
      </c>
      <c r="D65" s="479" t="s">
        <v>42</v>
      </c>
      <c r="E65" s="204" t="s">
        <v>89</v>
      </c>
      <c r="F65" s="275"/>
      <c r="G65" s="276"/>
      <c r="H65" s="276"/>
      <c r="I65" s="276"/>
      <c r="J65" s="295"/>
      <c r="K65" s="277"/>
      <c r="L65" s="278"/>
      <c r="M65" s="278"/>
      <c r="N65" s="278"/>
      <c r="O65" s="295"/>
      <c r="P65" s="277"/>
      <c r="Q65" s="278"/>
      <c r="R65" s="278"/>
      <c r="S65" s="278"/>
      <c r="T65" s="295"/>
      <c r="U65" s="277"/>
      <c r="V65" s="278"/>
      <c r="W65" s="278"/>
      <c r="X65" s="278"/>
      <c r="Y65" s="295"/>
      <c r="Z65" s="277"/>
      <c r="AA65" s="278"/>
      <c r="AB65" s="278"/>
      <c r="AC65" s="278"/>
      <c r="AD65" s="295"/>
      <c r="AE65" s="277"/>
      <c r="AF65" s="278"/>
      <c r="AG65" s="278"/>
      <c r="AH65" s="278"/>
      <c r="AI65" s="295"/>
      <c r="AJ65" s="90"/>
      <c r="AK65" s="91"/>
      <c r="AL65" s="70"/>
    </row>
    <row r="66" spans="1:38" ht="15" customHeight="1" x14ac:dyDescent="0.25">
      <c r="A66" s="452"/>
      <c r="B66" s="476"/>
      <c r="C66" s="426"/>
      <c r="D66" s="480"/>
      <c r="E66" s="205" t="s">
        <v>90</v>
      </c>
      <c r="F66" s="239"/>
      <c r="G66" s="240"/>
      <c r="H66" s="240"/>
      <c r="I66" s="240"/>
      <c r="J66" s="296"/>
      <c r="K66" s="239"/>
      <c r="L66" s="240"/>
      <c r="M66" s="240"/>
      <c r="N66" s="240"/>
      <c r="O66" s="296"/>
      <c r="P66" s="239"/>
      <c r="Q66" s="240"/>
      <c r="R66" s="240"/>
      <c r="S66" s="240"/>
      <c r="T66" s="296"/>
      <c r="U66" s="239"/>
      <c r="V66" s="240"/>
      <c r="W66" s="240"/>
      <c r="X66" s="240"/>
      <c r="Y66" s="296"/>
      <c r="Z66" s="239"/>
      <c r="AA66" s="240"/>
      <c r="AB66" s="240"/>
      <c r="AC66" s="240"/>
      <c r="AD66" s="296"/>
      <c r="AE66" s="239"/>
      <c r="AF66" s="240"/>
      <c r="AG66" s="240"/>
      <c r="AH66" s="240"/>
      <c r="AI66" s="296"/>
      <c r="AJ66" s="92"/>
      <c r="AK66" s="93"/>
      <c r="AL66" s="49"/>
    </row>
    <row r="67" spans="1:38" ht="15" customHeight="1" x14ac:dyDescent="0.25">
      <c r="A67" s="452"/>
      <c r="B67" s="476"/>
      <c r="C67" s="427"/>
      <c r="D67" s="480"/>
      <c r="E67" s="205" t="s">
        <v>88</v>
      </c>
      <c r="F67" s="241"/>
      <c r="G67" s="242"/>
      <c r="H67" s="242"/>
      <c r="I67" s="242"/>
      <c r="J67" s="243"/>
      <c r="K67" s="241"/>
      <c r="L67" s="242"/>
      <c r="M67" s="242"/>
      <c r="N67" s="242"/>
      <c r="O67" s="243"/>
      <c r="P67" s="241"/>
      <c r="Q67" s="242"/>
      <c r="R67" s="242"/>
      <c r="S67" s="242"/>
      <c r="T67" s="243"/>
      <c r="U67" s="241"/>
      <c r="V67" s="242"/>
      <c r="W67" s="242"/>
      <c r="X67" s="242"/>
      <c r="Y67" s="243"/>
      <c r="Z67" s="241"/>
      <c r="AA67" s="242"/>
      <c r="AB67" s="242"/>
      <c r="AC67" s="242"/>
      <c r="AD67" s="243"/>
      <c r="AE67" s="241"/>
      <c r="AF67" s="242"/>
      <c r="AG67" s="242"/>
      <c r="AH67" s="242"/>
      <c r="AI67" s="243"/>
      <c r="AJ67" s="94"/>
      <c r="AK67" s="95"/>
      <c r="AL67" s="64" t="e">
        <f>(AK67-AJ67)/AJ67</f>
        <v>#DIV/0!</v>
      </c>
    </row>
    <row r="68" spans="1:38" x14ac:dyDescent="0.25">
      <c r="A68" s="452"/>
      <c r="B68" s="476"/>
      <c r="C68" s="123" t="s">
        <v>5</v>
      </c>
      <c r="D68" s="480"/>
      <c r="E68" s="206" t="s">
        <v>62</v>
      </c>
      <c r="F68" s="300"/>
      <c r="G68" s="301"/>
      <c r="H68" s="301"/>
      <c r="I68" s="301"/>
      <c r="J68" s="302"/>
      <c r="K68" s="300"/>
      <c r="L68" s="301"/>
      <c r="M68" s="301"/>
      <c r="N68" s="301"/>
      <c r="O68" s="302"/>
      <c r="P68" s="300"/>
      <c r="Q68" s="301"/>
      <c r="R68" s="301"/>
      <c r="S68" s="301"/>
      <c r="T68" s="302"/>
      <c r="U68" s="300"/>
      <c r="V68" s="301"/>
      <c r="W68" s="301"/>
      <c r="X68" s="301"/>
      <c r="Y68" s="302"/>
      <c r="Z68" s="300"/>
      <c r="AA68" s="301"/>
      <c r="AB68" s="301"/>
      <c r="AC68" s="301"/>
      <c r="AD68" s="302"/>
      <c r="AE68" s="300"/>
      <c r="AF68" s="301"/>
      <c r="AG68" s="301"/>
      <c r="AH68" s="301"/>
      <c r="AI68" s="302"/>
      <c r="AJ68" s="96" t="s">
        <v>5</v>
      </c>
      <c r="AK68" s="96" t="s">
        <v>5</v>
      </c>
      <c r="AL68" s="97"/>
    </row>
    <row r="69" spans="1:38" x14ac:dyDescent="0.25">
      <c r="A69" s="452"/>
      <c r="B69" s="476"/>
      <c r="C69" s="123" t="s">
        <v>5</v>
      </c>
      <c r="D69" s="480"/>
      <c r="E69" s="205" t="s">
        <v>66</v>
      </c>
      <c r="F69" s="300"/>
      <c r="G69" s="301"/>
      <c r="H69" s="301"/>
      <c r="I69" s="301"/>
      <c r="J69" s="303"/>
      <c r="K69" s="300"/>
      <c r="L69" s="301"/>
      <c r="M69" s="301"/>
      <c r="N69" s="301"/>
      <c r="O69" s="303"/>
      <c r="P69" s="300"/>
      <c r="Q69" s="301"/>
      <c r="R69" s="301"/>
      <c r="S69" s="301"/>
      <c r="T69" s="303"/>
      <c r="U69" s="300"/>
      <c r="V69" s="301"/>
      <c r="W69" s="301"/>
      <c r="X69" s="301"/>
      <c r="Y69" s="303"/>
      <c r="Z69" s="300"/>
      <c r="AA69" s="301"/>
      <c r="AB69" s="301"/>
      <c r="AC69" s="301"/>
      <c r="AD69" s="303"/>
      <c r="AE69" s="300"/>
      <c r="AF69" s="301"/>
      <c r="AG69" s="301"/>
      <c r="AH69" s="301"/>
      <c r="AI69" s="303"/>
      <c r="AJ69" s="96" t="s">
        <v>5</v>
      </c>
      <c r="AK69" s="96" t="s">
        <v>5</v>
      </c>
      <c r="AL69" s="97"/>
    </row>
    <row r="70" spans="1:38" x14ac:dyDescent="0.25">
      <c r="A70" s="452"/>
      <c r="B70" s="476"/>
      <c r="C70" s="123" t="s">
        <v>5</v>
      </c>
      <c r="D70" s="480"/>
      <c r="E70" s="205" t="s">
        <v>63</v>
      </c>
      <c r="F70" s="300"/>
      <c r="G70" s="301"/>
      <c r="H70" s="301"/>
      <c r="I70" s="301"/>
      <c r="J70" s="296"/>
      <c r="K70" s="300"/>
      <c r="L70" s="301"/>
      <c r="M70" s="301"/>
      <c r="N70" s="301"/>
      <c r="O70" s="296"/>
      <c r="P70" s="300"/>
      <c r="Q70" s="301"/>
      <c r="R70" s="301"/>
      <c r="S70" s="301"/>
      <c r="T70" s="296"/>
      <c r="U70" s="300"/>
      <c r="V70" s="301"/>
      <c r="W70" s="301"/>
      <c r="X70" s="301"/>
      <c r="Y70" s="296"/>
      <c r="Z70" s="300"/>
      <c r="AA70" s="301"/>
      <c r="AB70" s="301"/>
      <c r="AC70" s="301"/>
      <c r="AD70" s="296"/>
      <c r="AE70" s="300"/>
      <c r="AF70" s="301"/>
      <c r="AG70" s="301"/>
      <c r="AH70" s="301"/>
      <c r="AI70" s="296"/>
      <c r="AJ70" s="96" t="s">
        <v>5</v>
      </c>
      <c r="AK70" s="96" t="s">
        <v>5</v>
      </c>
      <c r="AL70" s="97"/>
    </row>
    <row r="71" spans="1:38" x14ac:dyDescent="0.25">
      <c r="A71" s="452"/>
      <c r="B71" s="477"/>
      <c r="C71" s="123" t="s">
        <v>5</v>
      </c>
      <c r="D71" s="481"/>
      <c r="E71" s="207" t="s">
        <v>61</v>
      </c>
      <c r="F71" s="300"/>
      <c r="G71" s="301"/>
      <c r="H71" s="301"/>
      <c r="I71" s="301"/>
      <c r="J71" s="296"/>
      <c r="K71" s="300"/>
      <c r="L71" s="301"/>
      <c r="M71" s="301"/>
      <c r="N71" s="301"/>
      <c r="O71" s="296"/>
      <c r="P71" s="300"/>
      <c r="Q71" s="301"/>
      <c r="R71" s="301"/>
      <c r="S71" s="301"/>
      <c r="T71" s="296"/>
      <c r="U71" s="300"/>
      <c r="V71" s="301"/>
      <c r="W71" s="301"/>
      <c r="X71" s="301"/>
      <c r="Y71" s="296"/>
      <c r="Z71" s="300"/>
      <c r="AA71" s="301"/>
      <c r="AB71" s="301"/>
      <c r="AC71" s="301"/>
      <c r="AD71" s="296"/>
      <c r="AE71" s="300"/>
      <c r="AF71" s="301"/>
      <c r="AG71" s="301"/>
      <c r="AH71" s="301"/>
      <c r="AI71" s="296"/>
      <c r="AJ71" s="96" t="s">
        <v>5</v>
      </c>
      <c r="AK71" s="96" t="s">
        <v>5</v>
      </c>
      <c r="AL71" s="97"/>
    </row>
    <row r="72" spans="1:38" x14ac:dyDescent="0.25">
      <c r="A72" s="452"/>
      <c r="B72" s="396" t="s">
        <v>49</v>
      </c>
      <c r="C72" s="396"/>
      <c r="D72" s="396"/>
      <c r="E72" s="397" t="s">
        <v>43</v>
      </c>
      <c r="F72" s="244"/>
      <c r="G72" s="245"/>
      <c r="H72" s="456"/>
      <c r="I72" s="457"/>
      <c r="J72" s="296"/>
      <c r="K72" s="244"/>
      <c r="L72" s="245"/>
      <c r="M72" s="456"/>
      <c r="N72" s="457"/>
      <c r="O72" s="296"/>
      <c r="P72" s="244"/>
      <c r="Q72" s="245"/>
      <c r="R72" s="456"/>
      <c r="S72" s="457"/>
      <c r="T72" s="296"/>
      <c r="U72" s="244"/>
      <c r="V72" s="245"/>
      <c r="W72" s="456"/>
      <c r="X72" s="457"/>
      <c r="Y72" s="296"/>
      <c r="Z72" s="244"/>
      <c r="AA72" s="245"/>
      <c r="AB72" s="456"/>
      <c r="AC72" s="457"/>
      <c r="AD72" s="296"/>
      <c r="AE72" s="244"/>
      <c r="AF72" s="245"/>
      <c r="AG72" s="456"/>
      <c r="AH72" s="457"/>
      <c r="AI72" s="296"/>
      <c r="AJ72" s="98"/>
      <c r="AK72" s="96"/>
      <c r="AL72" s="97"/>
    </row>
    <row r="73" spans="1:38" x14ac:dyDescent="0.25">
      <c r="A73" s="452"/>
      <c r="B73" s="396" t="s">
        <v>18</v>
      </c>
      <c r="C73" s="396"/>
      <c r="D73" s="396"/>
      <c r="E73" s="455"/>
      <c r="F73" s="244"/>
      <c r="G73" s="245"/>
      <c r="H73" s="456"/>
      <c r="I73" s="457"/>
      <c r="J73" s="296"/>
      <c r="K73" s="244"/>
      <c r="L73" s="245"/>
      <c r="M73" s="456"/>
      <c r="N73" s="457"/>
      <c r="O73" s="296"/>
      <c r="P73" s="244"/>
      <c r="Q73" s="245"/>
      <c r="R73" s="456"/>
      <c r="S73" s="457"/>
      <c r="T73" s="296"/>
      <c r="U73" s="244"/>
      <c r="V73" s="245"/>
      <c r="W73" s="456"/>
      <c r="X73" s="457"/>
      <c r="Y73" s="296"/>
      <c r="Z73" s="271">
        <v>0</v>
      </c>
      <c r="AA73" s="272">
        <v>13</v>
      </c>
      <c r="AB73" s="456"/>
      <c r="AC73" s="457"/>
      <c r="AD73" s="296"/>
      <c r="AE73" s="271">
        <v>0</v>
      </c>
      <c r="AF73" s="272">
        <v>6068</v>
      </c>
      <c r="AG73" s="456"/>
      <c r="AH73" s="457"/>
      <c r="AI73" s="296"/>
      <c r="AJ73" s="98"/>
      <c r="AK73" s="96"/>
      <c r="AL73" s="97"/>
    </row>
    <row r="74" spans="1:38" x14ac:dyDescent="0.25">
      <c r="A74" s="452"/>
      <c r="B74" s="441" t="s">
        <v>55</v>
      </c>
      <c r="C74" s="425" t="s">
        <v>54</v>
      </c>
      <c r="D74" s="458" t="s">
        <v>42</v>
      </c>
      <c r="E74" s="206" t="s">
        <v>89</v>
      </c>
      <c r="F74" s="271">
        <v>0</v>
      </c>
      <c r="G74" s="272">
        <f>SUM(G77:G81)</f>
        <v>6084</v>
      </c>
      <c r="H74" s="187"/>
      <c r="I74" s="187"/>
      <c r="J74" s="297"/>
      <c r="K74" s="186"/>
      <c r="L74" s="187"/>
      <c r="M74" s="187"/>
      <c r="N74" s="187"/>
      <c r="O74" s="297"/>
      <c r="P74" s="186"/>
      <c r="Q74" s="187"/>
      <c r="R74" s="187"/>
      <c r="S74" s="187"/>
      <c r="T74" s="297"/>
      <c r="U74" s="186"/>
      <c r="V74" s="187"/>
      <c r="W74" s="187"/>
      <c r="X74" s="187"/>
      <c r="Y74" s="297"/>
      <c r="Z74" s="199"/>
      <c r="AA74" s="195"/>
      <c r="AB74" s="187"/>
      <c r="AC74" s="187"/>
      <c r="AD74" s="297"/>
      <c r="AE74" s="199"/>
      <c r="AF74" s="195"/>
      <c r="AG74" s="187"/>
      <c r="AH74" s="187"/>
      <c r="AI74" s="297"/>
      <c r="AJ74" s="99"/>
      <c r="AK74" s="93"/>
      <c r="AL74" s="100"/>
    </row>
    <row r="75" spans="1:38" x14ac:dyDescent="0.25">
      <c r="A75" s="452"/>
      <c r="B75" s="442"/>
      <c r="C75" s="426"/>
      <c r="D75" s="459"/>
      <c r="E75" s="205" t="s">
        <v>90</v>
      </c>
      <c r="F75" s="199"/>
      <c r="G75" s="195"/>
      <c r="H75" s="195"/>
      <c r="I75" s="195"/>
      <c r="J75" s="297"/>
      <c r="K75" s="199"/>
      <c r="L75" s="195"/>
      <c r="M75" s="195"/>
      <c r="N75" s="195"/>
      <c r="O75" s="297"/>
      <c r="P75" s="199"/>
      <c r="Q75" s="195"/>
      <c r="R75" s="195"/>
      <c r="S75" s="195"/>
      <c r="T75" s="297"/>
      <c r="U75" s="199"/>
      <c r="V75" s="195"/>
      <c r="W75" s="195"/>
      <c r="X75" s="195"/>
      <c r="Y75" s="297"/>
      <c r="Z75" s="199"/>
      <c r="AA75" s="195"/>
      <c r="AB75" s="195"/>
      <c r="AC75" s="195"/>
      <c r="AD75" s="297"/>
      <c r="AE75" s="199"/>
      <c r="AF75" s="195"/>
      <c r="AG75" s="195"/>
      <c r="AH75" s="195"/>
      <c r="AI75" s="297"/>
      <c r="AJ75" s="99"/>
      <c r="AK75" s="93"/>
      <c r="AL75" s="100"/>
    </row>
    <row r="76" spans="1:38" ht="15" customHeight="1" x14ac:dyDescent="0.25">
      <c r="A76" s="452"/>
      <c r="B76" s="442"/>
      <c r="C76" s="427"/>
      <c r="D76" s="459"/>
      <c r="E76" s="205" t="s">
        <v>88</v>
      </c>
      <c r="F76" s="199"/>
      <c r="G76" s="195"/>
      <c r="H76" s="195"/>
      <c r="I76" s="195"/>
      <c r="J76" s="194"/>
      <c r="K76" s="199"/>
      <c r="L76" s="195"/>
      <c r="M76" s="195"/>
      <c r="N76" s="195"/>
      <c r="O76" s="194"/>
      <c r="P76" s="199"/>
      <c r="Q76" s="195"/>
      <c r="R76" s="195"/>
      <c r="S76" s="195"/>
      <c r="T76" s="194"/>
      <c r="U76" s="199"/>
      <c r="V76" s="195"/>
      <c r="W76" s="195"/>
      <c r="X76" s="195"/>
      <c r="Y76" s="194"/>
      <c r="Z76" s="271">
        <v>0</v>
      </c>
      <c r="AA76" s="272">
        <v>13</v>
      </c>
      <c r="AB76" s="195"/>
      <c r="AC76" s="195"/>
      <c r="AD76" s="194"/>
      <c r="AE76" s="271">
        <v>0</v>
      </c>
      <c r="AF76" s="272">
        <v>6068</v>
      </c>
      <c r="AG76" s="195"/>
      <c r="AH76" s="195"/>
      <c r="AI76" s="194"/>
      <c r="AJ76" s="94"/>
      <c r="AK76" s="95"/>
      <c r="AL76" s="101" t="e">
        <f>(AK76-AJ76)/AJ76</f>
        <v>#DIV/0!</v>
      </c>
    </row>
    <row r="77" spans="1:38" x14ac:dyDescent="0.25">
      <c r="A77" s="452"/>
      <c r="B77" s="442"/>
      <c r="C77" s="40" t="s">
        <v>5</v>
      </c>
      <c r="D77" s="459"/>
      <c r="E77" s="206" t="s">
        <v>62</v>
      </c>
      <c r="F77" s="279">
        <v>0</v>
      </c>
      <c r="G77" s="178">
        <v>5888</v>
      </c>
      <c r="H77" s="312"/>
      <c r="I77" s="312"/>
      <c r="J77" s="304"/>
      <c r="K77" s="305"/>
      <c r="L77" s="306"/>
      <c r="M77" s="306"/>
      <c r="N77" s="306"/>
      <c r="O77" s="304"/>
      <c r="P77" s="305"/>
      <c r="Q77" s="306"/>
      <c r="R77" s="306"/>
      <c r="S77" s="306"/>
      <c r="T77" s="304"/>
      <c r="U77" s="305"/>
      <c r="V77" s="306"/>
      <c r="W77" s="306"/>
      <c r="X77" s="306"/>
      <c r="Y77" s="304"/>
      <c r="Z77" s="324">
        <v>0</v>
      </c>
      <c r="AA77" s="321">
        <v>2.4</v>
      </c>
      <c r="AB77" s="306"/>
      <c r="AC77" s="306"/>
      <c r="AD77" s="304"/>
      <c r="AE77" s="324">
        <v>0</v>
      </c>
      <c r="AF77" s="178">
        <v>5885</v>
      </c>
      <c r="AG77" s="306"/>
      <c r="AH77" s="306"/>
      <c r="AI77" s="304"/>
      <c r="AJ77" s="96" t="s">
        <v>5</v>
      </c>
      <c r="AK77" s="96" t="s">
        <v>5</v>
      </c>
      <c r="AL77" s="97"/>
    </row>
    <row r="78" spans="1:38" x14ac:dyDescent="0.25">
      <c r="A78" s="452"/>
      <c r="B78" s="442"/>
      <c r="C78" s="40" t="s">
        <v>5</v>
      </c>
      <c r="D78" s="459"/>
      <c r="E78" s="205" t="s">
        <v>66</v>
      </c>
      <c r="F78" s="279">
        <v>0</v>
      </c>
      <c r="G78" s="178">
        <v>99</v>
      </c>
      <c r="H78" s="312"/>
      <c r="I78" s="312"/>
      <c r="J78" s="304"/>
      <c r="K78" s="305"/>
      <c r="L78" s="306"/>
      <c r="M78" s="306"/>
      <c r="N78" s="306"/>
      <c r="O78" s="304"/>
      <c r="P78" s="305"/>
      <c r="Q78" s="306"/>
      <c r="R78" s="306"/>
      <c r="S78" s="306"/>
      <c r="T78" s="304"/>
      <c r="U78" s="305"/>
      <c r="V78" s="306"/>
      <c r="W78" s="306"/>
      <c r="X78" s="306"/>
      <c r="Y78" s="304"/>
      <c r="Z78" s="324">
        <v>0</v>
      </c>
      <c r="AA78" s="321">
        <v>5.0999999999999996</v>
      </c>
      <c r="AB78" s="306"/>
      <c r="AC78" s="306"/>
      <c r="AD78" s="304"/>
      <c r="AE78" s="324">
        <v>0</v>
      </c>
      <c r="AF78" s="178">
        <v>94</v>
      </c>
      <c r="AG78" s="306"/>
      <c r="AH78" s="306"/>
      <c r="AI78" s="304"/>
      <c r="AJ78" s="96" t="s">
        <v>5</v>
      </c>
      <c r="AK78" s="96" t="s">
        <v>5</v>
      </c>
      <c r="AL78" s="97"/>
    </row>
    <row r="79" spans="1:38" x14ac:dyDescent="0.25">
      <c r="A79" s="452"/>
      <c r="B79" s="442"/>
      <c r="C79" s="40" t="s">
        <v>5</v>
      </c>
      <c r="D79" s="459"/>
      <c r="E79" s="205" t="s">
        <v>63</v>
      </c>
      <c r="F79" s="279">
        <v>0</v>
      </c>
      <c r="G79" s="178">
        <v>34</v>
      </c>
      <c r="H79" s="312"/>
      <c r="I79" s="312"/>
      <c r="J79" s="304"/>
      <c r="K79" s="305"/>
      <c r="L79" s="306"/>
      <c r="M79" s="306"/>
      <c r="N79" s="306"/>
      <c r="O79" s="304"/>
      <c r="P79" s="305"/>
      <c r="Q79" s="306"/>
      <c r="R79" s="306"/>
      <c r="S79" s="306"/>
      <c r="T79" s="304"/>
      <c r="U79" s="305"/>
      <c r="V79" s="306"/>
      <c r="W79" s="306"/>
      <c r="X79" s="306"/>
      <c r="Y79" s="304"/>
      <c r="Z79" s="324">
        <v>0</v>
      </c>
      <c r="AA79" s="321">
        <v>5.4</v>
      </c>
      <c r="AB79" s="306"/>
      <c r="AC79" s="306"/>
      <c r="AD79" s="304"/>
      <c r="AE79" s="324">
        <v>0</v>
      </c>
      <c r="AF79" s="178">
        <v>28</v>
      </c>
      <c r="AG79" s="306"/>
      <c r="AH79" s="306"/>
      <c r="AI79" s="304"/>
      <c r="AJ79" s="96" t="s">
        <v>5</v>
      </c>
      <c r="AK79" s="96" t="s">
        <v>5</v>
      </c>
      <c r="AL79" s="97"/>
    </row>
    <row r="80" spans="1:38" x14ac:dyDescent="0.25">
      <c r="A80" s="452"/>
      <c r="B80" s="443"/>
      <c r="C80" s="40" t="s">
        <v>5</v>
      </c>
      <c r="D80" s="460"/>
      <c r="E80" s="207" t="s">
        <v>61</v>
      </c>
      <c r="F80" s="279">
        <v>0</v>
      </c>
      <c r="G80" s="178">
        <v>60</v>
      </c>
      <c r="H80" s="312"/>
      <c r="I80" s="312"/>
      <c r="J80" s="304"/>
      <c r="K80" s="305"/>
      <c r="L80" s="306"/>
      <c r="M80" s="306"/>
      <c r="N80" s="306"/>
      <c r="O80" s="304"/>
      <c r="P80" s="305"/>
      <c r="Q80" s="306"/>
      <c r="R80" s="306"/>
      <c r="S80" s="306"/>
      <c r="T80" s="304"/>
      <c r="U80" s="305"/>
      <c r="V80" s="306"/>
      <c r="W80" s="306"/>
      <c r="X80" s="306"/>
      <c r="Y80" s="304"/>
      <c r="Z80" s="324">
        <v>0</v>
      </c>
      <c r="AA80" s="321">
        <v>0</v>
      </c>
      <c r="AB80" s="306"/>
      <c r="AC80" s="306"/>
      <c r="AD80" s="304"/>
      <c r="AE80" s="324">
        <v>0</v>
      </c>
      <c r="AF80" s="178">
        <v>60</v>
      </c>
      <c r="AG80" s="306"/>
      <c r="AH80" s="306"/>
      <c r="AI80" s="304"/>
      <c r="AJ80" s="96" t="s">
        <v>5</v>
      </c>
      <c r="AK80" s="96" t="s">
        <v>5</v>
      </c>
      <c r="AL80" s="102"/>
    </row>
    <row r="81" spans="1:38" x14ac:dyDescent="0.25">
      <c r="A81" s="452"/>
      <c r="B81" s="396" t="s">
        <v>49</v>
      </c>
      <c r="C81" s="396"/>
      <c r="D81" s="396"/>
      <c r="E81" s="397" t="s">
        <v>43</v>
      </c>
      <c r="F81" s="279">
        <v>0</v>
      </c>
      <c r="G81" s="272">
        <v>3</v>
      </c>
      <c r="H81" s="280"/>
      <c r="I81" s="280"/>
      <c r="J81" s="304"/>
      <c r="K81" s="281"/>
      <c r="L81" s="282"/>
      <c r="M81" s="283"/>
      <c r="N81" s="283"/>
      <c r="O81" s="304"/>
      <c r="P81" s="281"/>
      <c r="Q81" s="282"/>
      <c r="R81" s="283"/>
      <c r="S81" s="283"/>
      <c r="T81" s="304"/>
      <c r="U81" s="309"/>
      <c r="V81" s="310"/>
      <c r="W81" s="311"/>
      <c r="X81" s="311"/>
      <c r="Y81" s="304"/>
      <c r="Z81" s="328">
        <v>0</v>
      </c>
      <c r="AA81" s="327">
        <v>1</v>
      </c>
      <c r="AB81" s="311"/>
      <c r="AC81" s="311"/>
      <c r="AD81" s="304"/>
      <c r="AE81" s="328">
        <v>0</v>
      </c>
      <c r="AF81" s="327">
        <v>2</v>
      </c>
      <c r="AG81" s="311"/>
      <c r="AH81" s="311"/>
      <c r="AI81" s="304"/>
      <c r="AJ81" s="103"/>
      <c r="AK81" s="104"/>
      <c r="AL81" s="102"/>
    </row>
    <row r="82" spans="1:38" ht="15.75" thickBot="1" x14ac:dyDescent="0.3">
      <c r="A82" s="453"/>
      <c r="B82" s="461" t="s">
        <v>18</v>
      </c>
      <c r="C82" s="461"/>
      <c r="D82" s="461"/>
      <c r="E82" s="455"/>
      <c r="F82" s="279" t="s">
        <v>109</v>
      </c>
      <c r="G82" s="274" t="s">
        <v>109</v>
      </c>
      <c r="H82" s="308"/>
      <c r="I82" s="308"/>
      <c r="J82" s="299"/>
      <c r="K82" s="307"/>
      <c r="L82" s="308"/>
      <c r="M82" s="308"/>
      <c r="N82" s="308"/>
      <c r="O82" s="299"/>
      <c r="P82" s="307"/>
      <c r="Q82" s="308"/>
      <c r="R82" s="308"/>
      <c r="S82" s="308"/>
      <c r="T82" s="299"/>
      <c r="U82" s="307"/>
      <c r="V82" s="308"/>
      <c r="W82" s="308"/>
      <c r="X82" s="308"/>
      <c r="Y82" s="299"/>
      <c r="Z82" s="325" t="s">
        <v>109</v>
      </c>
      <c r="AA82" s="326" t="s">
        <v>109</v>
      </c>
      <c r="AB82" s="308"/>
      <c r="AC82" s="308"/>
      <c r="AD82" s="299"/>
      <c r="AE82" s="273" t="s">
        <v>109</v>
      </c>
      <c r="AF82" s="274" t="s">
        <v>109</v>
      </c>
      <c r="AG82" s="308"/>
      <c r="AH82" s="308"/>
      <c r="AI82" s="299"/>
      <c r="AJ82" s="105"/>
      <c r="AK82" s="106"/>
      <c r="AL82" s="107"/>
    </row>
    <row r="83" spans="1:38" ht="30.75" thickTop="1" x14ac:dyDescent="0.25">
      <c r="A83" s="462" t="s">
        <v>64</v>
      </c>
      <c r="B83" s="465" t="s">
        <v>44</v>
      </c>
      <c r="C83" s="467" t="s">
        <v>5</v>
      </c>
      <c r="D83" s="469" t="s">
        <v>60</v>
      </c>
      <c r="E83" s="218" t="s">
        <v>52</v>
      </c>
      <c r="F83" s="331">
        <v>100</v>
      </c>
      <c r="G83" s="332">
        <v>100</v>
      </c>
      <c r="H83" s="12">
        <v>100</v>
      </c>
      <c r="I83" s="12">
        <v>100</v>
      </c>
      <c r="J83" s="182">
        <f>IF(H83 &gt; 0,(I83-H83)/H83,)</f>
        <v>0</v>
      </c>
      <c r="K83" s="337"/>
      <c r="L83" s="338"/>
      <c r="M83" s="339"/>
      <c r="N83" s="339"/>
      <c r="O83" s="340"/>
      <c r="P83" s="337"/>
      <c r="Q83" s="338"/>
      <c r="R83" s="339"/>
      <c r="S83" s="339"/>
      <c r="T83" s="340"/>
      <c r="U83" s="337"/>
      <c r="V83" s="338"/>
      <c r="W83" s="339"/>
      <c r="X83" s="339"/>
      <c r="Y83" s="340"/>
      <c r="Z83" s="337"/>
      <c r="AA83" s="338"/>
      <c r="AB83" s="339"/>
      <c r="AC83" s="339"/>
      <c r="AD83" s="340"/>
      <c r="AE83" s="337"/>
      <c r="AF83" s="338"/>
      <c r="AG83" s="339"/>
      <c r="AH83" s="339"/>
      <c r="AI83" s="340"/>
      <c r="AJ83" s="90"/>
      <c r="AK83" s="91"/>
      <c r="AL83" s="108"/>
    </row>
    <row r="84" spans="1:38" x14ac:dyDescent="0.25">
      <c r="A84" s="463"/>
      <c r="B84" s="466"/>
      <c r="C84" s="468"/>
      <c r="D84" s="470"/>
      <c r="E84" s="219" t="s">
        <v>53</v>
      </c>
      <c r="F84" s="333">
        <v>100</v>
      </c>
      <c r="G84" s="334">
        <v>100</v>
      </c>
      <c r="H84" s="12">
        <v>100</v>
      </c>
      <c r="I84" s="12">
        <v>100</v>
      </c>
      <c r="J84" s="182">
        <f t="shared" ref="J84:J86" si="12">IF(H84 &gt; 0,(I84-H84)/H84,)</f>
        <v>0</v>
      </c>
      <c r="K84" s="341"/>
      <c r="L84" s="342"/>
      <c r="M84" s="343"/>
      <c r="N84" s="343"/>
      <c r="O84" s="344"/>
      <c r="P84" s="341"/>
      <c r="Q84" s="342"/>
      <c r="R84" s="343"/>
      <c r="S84" s="343"/>
      <c r="T84" s="344"/>
      <c r="U84" s="341"/>
      <c r="V84" s="342"/>
      <c r="W84" s="343"/>
      <c r="X84" s="343"/>
      <c r="Y84" s="344"/>
      <c r="Z84" s="341"/>
      <c r="AA84" s="342"/>
      <c r="AB84" s="343"/>
      <c r="AC84" s="343"/>
      <c r="AD84" s="344"/>
      <c r="AE84" s="341"/>
      <c r="AF84" s="342"/>
      <c r="AG84" s="343"/>
      <c r="AH84" s="343"/>
      <c r="AI84" s="344"/>
      <c r="AJ84" s="109"/>
      <c r="AK84" s="110"/>
      <c r="AL84" s="97"/>
    </row>
    <row r="85" spans="1:38" x14ac:dyDescent="0.25">
      <c r="A85" s="463"/>
      <c r="B85" s="466"/>
      <c r="C85" s="468"/>
      <c r="D85" s="470"/>
      <c r="E85" s="219" t="s">
        <v>65</v>
      </c>
      <c r="F85" s="333">
        <v>100</v>
      </c>
      <c r="G85" s="334">
        <v>100</v>
      </c>
      <c r="H85" s="12">
        <v>100</v>
      </c>
      <c r="I85" s="12">
        <v>100</v>
      </c>
      <c r="J85" s="182">
        <f t="shared" si="12"/>
        <v>0</v>
      </c>
      <c r="K85" s="341"/>
      <c r="L85" s="342"/>
      <c r="M85" s="343"/>
      <c r="N85" s="343"/>
      <c r="O85" s="344"/>
      <c r="P85" s="341"/>
      <c r="Q85" s="342"/>
      <c r="R85" s="343"/>
      <c r="S85" s="343"/>
      <c r="T85" s="344"/>
      <c r="U85" s="341"/>
      <c r="V85" s="342"/>
      <c r="W85" s="343"/>
      <c r="X85" s="343"/>
      <c r="Y85" s="344"/>
      <c r="Z85" s="341"/>
      <c r="AA85" s="342"/>
      <c r="AB85" s="343"/>
      <c r="AC85" s="343"/>
      <c r="AD85" s="344"/>
      <c r="AE85" s="341"/>
      <c r="AF85" s="342"/>
      <c r="AG85" s="343"/>
      <c r="AH85" s="343"/>
      <c r="AI85" s="344"/>
      <c r="AJ85" s="109"/>
      <c r="AK85" s="110"/>
      <c r="AL85" s="97"/>
    </row>
    <row r="86" spans="1:38" ht="30" x14ac:dyDescent="0.25">
      <c r="A86" s="463"/>
      <c r="B86" s="466" t="s">
        <v>44</v>
      </c>
      <c r="C86" s="468" t="s">
        <v>5</v>
      </c>
      <c r="D86" s="473" t="s">
        <v>45</v>
      </c>
      <c r="E86" s="219" t="s">
        <v>52</v>
      </c>
      <c r="F86" s="329">
        <v>11.8</v>
      </c>
      <c r="G86" s="330">
        <v>17</v>
      </c>
      <c r="H86" s="12">
        <v>11.8</v>
      </c>
      <c r="I86" s="12">
        <v>17</v>
      </c>
      <c r="J86" s="182">
        <f t="shared" si="12"/>
        <v>0.44067796610169485</v>
      </c>
      <c r="K86" s="341"/>
      <c r="L86" s="342"/>
      <c r="M86" s="343"/>
      <c r="N86" s="343"/>
      <c r="O86" s="344"/>
      <c r="P86" s="341"/>
      <c r="Q86" s="342"/>
      <c r="R86" s="343"/>
      <c r="S86" s="343"/>
      <c r="T86" s="344"/>
      <c r="U86" s="341"/>
      <c r="V86" s="342"/>
      <c r="W86" s="343"/>
      <c r="X86" s="343"/>
      <c r="Y86" s="344"/>
      <c r="Z86" s="341"/>
      <c r="AA86" s="342"/>
      <c r="AB86" s="343"/>
      <c r="AC86" s="343"/>
      <c r="AD86" s="344"/>
      <c r="AE86" s="341"/>
      <c r="AF86" s="342"/>
      <c r="AG86" s="343"/>
      <c r="AH86" s="343"/>
      <c r="AI86" s="344"/>
      <c r="AJ86" s="109"/>
      <c r="AK86" s="110"/>
      <c r="AL86" s="97"/>
    </row>
    <row r="87" spans="1:38" x14ac:dyDescent="0.25">
      <c r="A87" s="463"/>
      <c r="B87" s="466"/>
      <c r="C87" s="468"/>
      <c r="D87" s="473"/>
      <c r="E87" s="219" t="s">
        <v>53</v>
      </c>
      <c r="F87" s="329">
        <v>7</v>
      </c>
      <c r="G87" s="330">
        <v>10.8</v>
      </c>
      <c r="H87" s="12">
        <v>7</v>
      </c>
      <c r="I87" s="12">
        <v>10.8</v>
      </c>
      <c r="J87" s="182">
        <f>IF(H87 &gt; 0,(I87-H87)/H87,)</f>
        <v>0.54285714285714293</v>
      </c>
      <c r="K87" s="341"/>
      <c r="L87" s="342"/>
      <c r="M87" s="343"/>
      <c r="N87" s="343"/>
      <c r="O87" s="344"/>
      <c r="P87" s="341"/>
      <c r="Q87" s="342"/>
      <c r="R87" s="343"/>
      <c r="S87" s="343"/>
      <c r="T87" s="344"/>
      <c r="U87" s="341"/>
      <c r="V87" s="342"/>
      <c r="W87" s="343"/>
      <c r="X87" s="343"/>
      <c r="Y87" s="344"/>
      <c r="Z87" s="341"/>
      <c r="AA87" s="342"/>
      <c r="AB87" s="343"/>
      <c r="AC87" s="343"/>
      <c r="AD87" s="344"/>
      <c r="AE87" s="341"/>
      <c r="AF87" s="342"/>
      <c r="AG87" s="343"/>
      <c r="AH87" s="343"/>
      <c r="AI87" s="344"/>
      <c r="AJ87" s="109"/>
      <c r="AK87" s="110"/>
      <c r="AL87" s="97"/>
    </row>
    <row r="88" spans="1:38" ht="15.75" thickBot="1" x14ac:dyDescent="0.3">
      <c r="A88" s="464"/>
      <c r="B88" s="471"/>
      <c r="C88" s="472"/>
      <c r="D88" s="474"/>
      <c r="E88" s="220" t="s">
        <v>65</v>
      </c>
      <c r="F88" s="335">
        <v>9.1</v>
      </c>
      <c r="G88" s="336">
        <v>22.3</v>
      </c>
      <c r="H88" s="13">
        <v>9.1</v>
      </c>
      <c r="I88" s="13">
        <v>22.3</v>
      </c>
      <c r="J88" s="14">
        <f>IF(H88 &gt; 0,(I88-H88)/H88,)</f>
        <v>1.4505494505494507</v>
      </c>
      <c r="K88" s="345"/>
      <c r="L88" s="346"/>
      <c r="M88" s="347"/>
      <c r="N88" s="347"/>
      <c r="O88" s="348"/>
      <c r="P88" s="345"/>
      <c r="Q88" s="346"/>
      <c r="R88" s="347"/>
      <c r="S88" s="347"/>
      <c r="T88" s="348"/>
      <c r="U88" s="345"/>
      <c r="V88" s="346"/>
      <c r="W88" s="347"/>
      <c r="X88" s="347"/>
      <c r="Y88" s="348"/>
      <c r="Z88" s="345"/>
      <c r="AA88" s="346"/>
      <c r="AB88" s="347"/>
      <c r="AC88" s="347"/>
      <c r="AD88" s="348"/>
      <c r="AE88" s="345"/>
      <c r="AF88" s="346"/>
      <c r="AG88" s="347"/>
      <c r="AH88" s="347"/>
      <c r="AI88" s="348"/>
      <c r="AJ88" s="111"/>
      <c r="AK88" s="112"/>
      <c r="AL88" s="107"/>
    </row>
    <row r="89" spans="1:38" ht="15.75" hidden="1" thickTop="1" x14ac:dyDescent="0.25"/>
    <row r="90" spans="1:38" hidden="1" x14ac:dyDescent="0.25"/>
    <row r="91" spans="1:38" hidden="1" x14ac:dyDescent="0.25"/>
    <row r="92" spans="1:38" hidden="1" x14ac:dyDescent="0.25"/>
    <row r="93" spans="1:38" hidden="1" x14ac:dyDescent="0.25"/>
    <row r="94" spans="1:38" hidden="1" x14ac:dyDescent="0.25"/>
    <row r="95" spans="1:38" hidden="1" x14ac:dyDescent="0.25"/>
    <row r="96" spans="1:38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t="15.75" thickTop="1" x14ac:dyDescent="0.25"/>
  </sheetData>
  <mergeCells count="183">
    <mergeCell ref="AB61:AC61"/>
    <mergeCell ref="AB62:AC62"/>
    <mergeCell ref="AG61:AH61"/>
    <mergeCell ref="AG62:AH62"/>
    <mergeCell ref="H61:I61"/>
    <mergeCell ref="H62:I62"/>
    <mergeCell ref="H52:I52"/>
    <mergeCell ref="H51:I51"/>
    <mergeCell ref="M51:N51"/>
    <mergeCell ref="M61:N61"/>
    <mergeCell ref="M62:N62"/>
    <mergeCell ref="R61:S61"/>
    <mergeCell ref="R62:S62"/>
    <mergeCell ref="W61:X61"/>
    <mergeCell ref="W62:X62"/>
    <mergeCell ref="R51:S51"/>
    <mergeCell ref="R52:S52"/>
    <mergeCell ref="W51:X51"/>
    <mergeCell ref="W52:X52"/>
    <mergeCell ref="AB51:AC51"/>
    <mergeCell ref="AB52:AC52"/>
    <mergeCell ref="AG51:AH51"/>
    <mergeCell ref="AG52:AH52"/>
    <mergeCell ref="M52:N52"/>
    <mergeCell ref="AG27:AH27"/>
    <mergeCell ref="AG28:AH28"/>
    <mergeCell ref="H27:I27"/>
    <mergeCell ref="H28:I28"/>
    <mergeCell ref="H36:I36"/>
    <mergeCell ref="H37:I37"/>
    <mergeCell ref="M36:N36"/>
    <mergeCell ref="M37:N37"/>
    <mergeCell ref="R36:S36"/>
    <mergeCell ref="R37:S37"/>
    <mergeCell ref="W36:X36"/>
    <mergeCell ref="W37:X37"/>
    <mergeCell ref="AB36:AC36"/>
    <mergeCell ref="AB37:AC37"/>
    <mergeCell ref="AG36:AH36"/>
    <mergeCell ref="AG37:AH37"/>
    <mergeCell ref="M18:N18"/>
    <mergeCell ref="M19:N19"/>
    <mergeCell ref="R18:S18"/>
    <mergeCell ref="R19:S19"/>
    <mergeCell ref="W18:X18"/>
    <mergeCell ref="W19:X19"/>
    <mergeCell ref="AB18:AC18"/>
    <mergeCell ref="AB19:AC19"/>
    <mergeCell ref="AG18:AH18"/>
    <mergeCell ref="AG19:AH19"/>
    <mergeCell ref="A83:A88"/>
    <mergeCell ref="B83:B85"/>
    <mergeCell ref="C83:C85"/>
    <mergeCell ref="D83:D85"/>
    <mergeCell ref="B86:B88"/>
    <mergeCell ref="C86:C88"/>
    <mergeCell ref="D86:D88"/>
    <mergeCell ref="A65:A82"/>
    <mergeCell ref="B65:B71"/>
    <mergeCell ref="C65:C67"/>
    <mergeCell ref="D65:D71"/>
    <mergeCell ref="B81:D81"/>
    <mergeCell ref="E81:E82"/>
    <mergeCell ref="AB72:AC72"/>
    <mergeCell ref="AG72:AH72"/>
    <mergeCell ref="B73:D73"/>
    <mergeCell ref="H73:I73"/>
    <mergeCell ref="M73:N73"/>
    <mergeCell ref="W73:X73"/>
    <mergeCell ref="AB73:AC73"/>
    <mergeCell ref="AG73:AH73"/>
    <mergeCell ref="B74:B80"/>
    <mergeCell ref="C74:C76"/>
    <mergeCell ref="D74:D80"/>
    <mergeCell ref="B72:D72"/>
    <mergeCell ref="E72:E73"/>
    <mergeCell ref="H72:I72"/>
    <mergeCell ref="M72:N72"/>
    <mergeCell ref="W72:X72"/>
    <mergeCell ref="R72:S72"/>
    <mergeCell ref="R73:S73"/>
    <mergeCell ref="B82:D82"/>
    <mergeCell ref="B63:D63"/>
    <mergeCell ref="A56:A64"/>
    <mergeCell ref="B56:B60"/>
    <mergeCell ref="C56:C60"/>
    <mergeCell ref="D56:D60"/>
    <mergeCell ref="B61:D61"/>
    <mergeCell ref="B62:D62"/>
    <mergeCell ref="E61:E62"/>
    <mergeCell ref="D64:E64"/>
    <mergeCell ref="B52:D52"/>
    <mergeCell ref="B51:D51"/>
    <mergeCell ref="E51:E52"/>
    <mergeCell ref="D39:E39"/>
    <mergeCell ref="B38:D38"/>
    <mergeCell ref="AB35:AD35"/>
    <mergeCell ref="A40:A55"/>
    <mergeCell ref="B40:B42"/>
    <mergeCell ref="C40:C50"/>
    <mergeCell ref="D40:D42"/>
    <mergeCell ref="B43:B48"/>
    <mergeCell ref="D43:D45"/>
    <mergeCell ref="B53:D53"/>
    <mergeCell ref="B54:D54"/>
    <mergeCell ref="B55:D55"/>
    <mergeCell ref="D49:E49"/>
    <mergeCell ref="D50:E50"/>
    <mergeCell ref="A12:A39"/>
    <mergeCell ref="B12:B17"/>
    <mergeCell ref="C12:C17"/>
    <mergeCell ref="D12:D17"/>
    <mergeCell ref="H17:J17"/>
    <mergeCell ref="M17:O17"/>
    <mergeCell ref="W17:Y17"/>
    <mergeCell ref="B27:D27"/>
    <mergeCell ref="E27:E28"/>
    <mergeCell ref="B28:D28"/>
    <mergeCell ref="AG35:AI35"/>
    <mergeCell ref="B36:D36"/>
    <mergeCell ref="E36:E37"/>
    <mergeCell ref="D46:D48"/>
    <mergeCell ref="B29:D29"/>
    <mergeCell ref="B37:D37"/>
    <mergeCell ref="B30:B35"/>
    <mergeCell ref="C30:C35"/>
    <mergeCell ref="D30:D35"/>
    <mergeCell ref="H35:J35"/>
    <mergeCell ref="M35:O35"/>
    <mergeCell ref="W35:Y35"/>
    <mergeCell ref="R35:T35"/>
    <mergeCell ref="M27:N27"/>
    <mergeCell ref="M28:N28"/>
    <mergeCell ref="R27:S27"/>
    <mergeCell ref="R28:S28"/>
    <mergeCell ref="W27:X27"/>
    <mergeCell ref="W28:X28"/>
    <mergeCell ref="AB27:AC27"/>
    <mergeCell ref="AB28:AC28"/>
    <mergeCell ref="AB17:AD17"/>
    <mergeCell ref="AG17:AI17"/>
    <mergeCell ref="B18:D18"/>
    <mergeCell ref="E18:E19"/>
    <mergeCell ref="B19:D19"/>
    <mergeCell ref="B20:D20"/>
    <mergeCell ref="B21:B26"/>
    <mergeCell ref="F4:O4"/>
    <mergeCell ref="K7:AI7"/>
    <mergeCell ref="F8:J8"/>
    <mergeCell ref="K8:AI8"/>
    <mergeCell ref="C21:C26"/>
    <mergeCell ref="D21:D26"/>
    <mergeCell ref="H26:J26"/>
    <mergeCell ref="M26:O26"/>
    <mergeCell ref="W26:Y26"/>
    <mergeCell ref="AB26:AD26"/>
    <mergeCell ref="AG26:AI26"/>
    <mergeCell ref="P10:Q10"/>
    <mergeCell ref="R10:T10"/>
    <mergeCell ref="R17:T17"/>
    <mergeCell ref="R26:T26"/>
    <mergeCell ref="H18:I18"/>
    <mergeCell ref="H19:I19"/>
    <mergeCell ref="AJ8:AL9"/>
    <mergeCell ref="A9:A10"/>
    <mergeCell ref="B9:E10"/>
    <mergeCell ref="F9:J9"/>
    <mergeCell ref="K9:O9"/>
    <mergeCell ref="U9:Y9"/>
    <mergeCell ref="Z9:AD9"/>
    <mergeCell ref="AE9:AI9"/>
    <mergeCell ref="F10:G10"/>
    <mergeCell ref="H10:J10"/>
    <mergeCell ref="K10:L10"/>
    <mergeCell ref="M10:O10"/>
    <mergeCell ref="U10:V10"/>
    <mergeCell ref="W10:Y10"/>
    <mergeCell ref="Z10:AA10"/>
    <mergeCell ref="AB10:AD10"/>
    <mergeCell ref="AE10:AF10"/>
    <mergeCell ref="AG10:AI10"/>
    <mergeCell ref="AJ10:AL10"/>
    <mergeCell ref="P9:T9"/>
  </mergeCells>
  <pageMargins left="0.23622047244094491" right="0.23622047244094491" top="0.74803149606299213" bottom="0.74803149606299213" header="0.31496062992125984" footer="0.31496062992125984"/>
  <pageSetup paperSize="8" scale="34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L89"/>
  <sheetViews>
    <sheetView showGridLines="0" tabSelected="1" zoomScale="55" zoomScaleNormal="55" workbookViewId="0">
      <selection activeCell="B9" sqref="B9:E10"/>
    </sheetView>
  </sheetViews>
  <sheetFormatPr defaultColWidth="8.85546875" defaultRowHeight="15" x14ac:dyDescent="0.25"/>
  <cols>
    <col min="1" max="1" width="30" style="8" customWidth="1"/>
    <col min="2" max="2" width="12.85546875" customWidth="1"/>
    <col min="3" max="3" width="15.5703125" style="8" customWidth="1"/>
    <col min="4" max="4" width="25.28515625" style="8" customWidth="1"/>
    <col min="5" max="5" width="38.85546875" customWidth="1"/>
    <col min="6" max="6" width="33.42578125" bestFit="1" customWidth="1"/>
    <col min="7" max="9" width="16" bestFit="1" customWidth="1"/>
    <col min="10" max="10" width="10.28515625" bestFit="1" customWidth="1"/>
    <col min="11" max="14" width="16" bestFit="1" customWidth="1"/>
    <col min="15" max="15" width="10.28515625" bestFit="1" customWidth="1"/>
    <col min="16" max="19" width="16" bestFit="1" customWidth="1"/>
    <col min="20" max="20" width="10.28515625" bestFit="1" customWidth="1"/>
    <col min="21" max="24" width="16" bestFit="1" customWidth="1"/>
    <col min="25" max="25" width="10.28515625" bestFit="1" customWidth="1"/>
    <col min="26" max="29" width="16" bestFit="1" customWidth="1"/>
    <col min="30" max="30" width="10.28515625" bestFit="1" customWidth="1"/>
    <col min="31" max="34" width="16" bestFit="1" customWidth="1"/>
    <col min="35" max="35" width="12.5703125" bestFit="1" customWidth="1"/>
    <col min="36" max="39" width="16" bestFit="1" customWidth="1"/>
    <col min="40" max="40" width="12.5703125" bestFit="1" customWidth="1"/>
    <col min="41" max="42" width="7.28515625" hidden="1" customWidth="1"/>
    <col min="43" max="43" width="10.85546875" hidden="1" customWidth="1"/>
    <col min="44" max="44" width="44" style="181" customWidth="1"/>
    <col min="45" max="90" width="8.85546875" style="181"/>
  </cols>
  <sheetData>
    <row r="1" spans="1:90" x14ac:dyDescent="0.25">
      <c r="A1" s="9" t="s">
        <v>48</v>
      </c>
      <c r="B1" t="s">
        <v>107</v>
      </c>
      <c r="AE1" s="16"/>
      <c r="AJ1" s="16"/>
    </row>
    <row r="2" spans="1:90" x14ac:dyDescent="0.25">
      <c r="A2" s="9" t="s">
        <v>41</v>
      </c>
      <c r="B2" t="s">
        <v>452</v>
      </c>
    </row>
    <row r="3" spans="1:90" x14ac:dyDescent="0.25">
      <c r="A3" s="9" t="s">
        <v>59</v>
      </c>
      <c r="B3" s="44"/>
    </row>
    <row r="4" spans="1:90" x14ac:dyDescent="0.25">
      <c r="A4" s="9" t="s">
        <v>58</v>
      </c>
      <c r="F4" s="402" t="s">
        <v>102</v>
      </c>
      <c r="G4" s="402"/>
      <c r="H4" s="402"/>
      <c r="I4" s="402"/>
      <c r="J4" s="402"/>
      <c r="K4" s="402"/>
      <c r="L4" s="402"/>
      <c r="M4" s="402"/>
      <c r="N4" s="402"/>
      <c r="O4" s="402"/>
      <c r="P4" s="43"/>
      <c r="Q4" s="43"/>
      <c r="R4" s="43"/>
      <c r="S4" s="43"/>
      <c r="T4" s="43"/>
    </row>
    <row r="5" spans="1:90" x14ac:dyDescent="0.25">
      <c r="A5" s="9"/>
      <c r="B5" s="119" t="s">
        <v>110</v>
      </c>
      <c r="C5" s="9" t="s">
        <v>111</v>
      </c>
      <c r="D5" s="9" t="s">
        <v>115</v>
      </c>
      <c r="F5" t="s">
        <v>103</v>
      </c>
    </row>
    <row r="6" spans="1:90" ht="14.45" customHeight="1" x14ac:dyDescent="0.25">
      <c r="A6" s="9" t="s">
        <v>105</v>
      </c>
      <c r="B6">
        <v>333</v>
      </c>
      <c r="C6" s="18">
        <v>1482780</v>
      </c>
      <c r="D6" s="531">
        <f>F37/C6</f>
        <v>0.94744048341628551</v>
      </c>
      <c r="AO6" s="20"/>
      <c r="AP6" s="20"/>
      <c r="AQ6" s="20"/>
      <c r="AR6" s="262"/>
      <c r="AS6" s="262"/>
      <c r="AT6" s="262"/>
    </row>
    <row r="7" spans="1:90" ht="14.45" customHeight="1" thickBot="1" x14ac:dyDescent="0.3">
      <c r="A7" s="9" t="s">
        <v>112</v>
      </c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20"/>
      <c r="AP7" s="20"/>
      <c r="AQ7" s="20"/>
      <c r="AR7" s="262"/>
      <c r="AS7" s="262"/>
      <c r="AT7" s="262"/>
    </row>
    <row r="8" spans="1:90" ht="17.25" customHeight="1" thickTop="1" thickBot="1" x14ac:dyDescent="0.3">
      <c r="A8" s="9" t="s">
        <v>113</v>
      </c>
      <c r="B8" t="s">
        <v>114</v>
      </c>
      <c r="F8" s="404" t="s">
        <v>97</v>
      </c>
      <c r="G8" s="405"/>
      <c r="H8" s="405"/>
      <c r="I8" s="405"/>
      <c r="J8" s="406"/>
      <c r="K8" s="407" t="s">
        <v>98</v>
      </c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9"/>
      <c r="AO8" s="373" t="s">
        <v>46</v>
      </c>
      <c r="AP8" s="373"/>
      <c r="AQ8" s="373"/>
      <c r="AR8" s="262"/>
      <c r="AS8" s="262"/>
      <c r="AT8" s="262"/>
    </row>
    <row r="9" spans="1:90" ht="15" customHeight="1" thickTop="1" x14ac:dyDescent="0.25">
      <c r="A9" s="375" t="s">
        <v>92</v>
      </c>
      <c r="B9" s="377" t="s">
        <v>1</v>
      </c>
      <c r="C9" s="378"/>
      <c r="D9" s="378"/>
      <c r="E9" s="378"/>
      <c r="F9" s="381" t="s">
        <v>2</v>
      </c>
      <c r="G9" s="382"/>
      <c r="H9" s="382"/>
      <c r="I9" s="382"/>
      <c r="J9" s="383"/>
      <c r="K9" s="384" t="s">
        <v>118</v>
      </c>
      <c r="L9" s="385"/>
      <c r="M9" s="385"/>
      <c r="N9" s="385"/>
      <c r="O9" s="386"/>
      <c r="P9" s="384" t="s">
        <v>119</v>
      </c>
      <c r="Q9" s="385"/>
      <c r="R9" s="385"/>
      <c r="S9" s="385"/>
      <c r="T9" s="386"/>
      <c r="U9" s="384" t="s">
        <v>120</v>
      </c>
      <c r="V9" s="385"/>
      <c r="W9" s="385"/>
      <c r="X9" s="385"/>
      <c r="Y9" s="386"/>
      <c r="Z9" s="384" t="s">
        <v>121</v>
      </c>
      <c r="AA9" s="385"/>
      <c r="AB9" s="385"/>
      <c r="AC9" s="385"/>
      <c r="AD9" s="386"/>
      <c r="AE9" s="384" t="s">
        <v>122</v>
      </c>
      <c r="AF9" s="385"/>
      <c r="AG9" s="385"/>
      <c r="AH9" s="385"/>
      <c r="AI9" s="386"/>
      <c r="AJ9" s="384" t="s">
        <v>123</v>
      </c>
      <c r="AK9" s="385"/>
      <c r="AL9" s="385"/>
      <c r="AM9" s="385"/>
      <c r="AN9" s="386"/>
      <c r="AO9" s="374"/>
      <c r="AP9" s="374"/>
      <c r="AQ9" s="374"/>
      <c r="AR9" s="263"/>
      <c r="AS9" s="263"/>
    </row>
    <row r="10" spans="1:90" ht="54" customHeight="1" thickBot="1" x14ac:dyDescent="0.3">
      <c r="A10" s="376"/>
      <c r="B10" s="379"/>
      <c r="C10" s="380"/>
      <c r="D10" s="380"/>
      <c r="E10" s="380"/>
      <c r="F10" s="387" t="s">
        <v>3</v>
      </c>
      <c r="G10" s="388"/>
      <c r="H10" s="388" t="s">
        <v>4</v>
      </c>
      <c r="I10" s="388"/>
      <c r="J10" s="389"/>
      <c r="K10" s="387" t="s">
        <v>3</v>
      </c>
      <c r="L10" s="388"/>
      <c r="M10" s="388" t="s">
        <v>4</v>
      </c>
      <c r="N10" s="388"/>
      <c r="O10" s="389"/>
      <c r="P10" s="387" t="s">
        <v>3</v>
      </c>
      <c r="Q10" s="388"/>
      <c r="R10" s="388" t="s">
        <v>4</v>
      </c>
      <c r="S10" s="388"/>
      <c r="T10" s="389"/>
      <c r="U10" s="387" t="s">
        <v>3</v>
      </c>
      <c r="V10" s="388"/>
      <c r="W10" s="388" t="s">
        <v>4</v>
      </c>
      <c r="X10" s="388"/>
      <c r="Y10" s="389"/>
      <c r="Z10" s="387" t="s">
        <v>3</v>
      </c>
      <c r="AA10" s="388"/>
      <c r="AB10" s="388" t="s">
        <v>4</v>
      </c>
      <c r="AC10" s="388"/>
      <c r="AD10" s="389"/>
      <c r="AE10" s="387" t="s">
        <v>3</v>
      </c>
      <c r="AF10" s="388"/>
      <c r="AG10" s="388" t="s">
        <v>4</v>
      </c>
      <c r="AH10" s="388"/>
      <c r="AI10" s="389"/>
      <c r="AJ10" s="387" t="s">
        <v>3</v>
      </c>
      <c r="AK10" s="388"/>
      <c r="AL10" s="388" t="s">
        <v>4</v>
      </c>
      <c r="AM10" s="388"/>
      <c r="AN10" s="389"/>
      <c r="AO10" s="390" t="s">
        <v>3</v>
      </c>
      <c r="AP10" s="391"/>
      <c r="AQ10" s="392"/>
      <c r="AR10" s="264"/>
    </row>
    <row r="11" spans="1:90" s="3" customFormat="1" ht="30.75" thickTop="1" x14ac:dyDescent="0.25">
      <c r="A11" s="22" t="s">
        <v>91</v>
      </c>
      <c r="B11" s="22" t="s">
        <v>13</v>
      </c>
      <c r="C11" s="22" t="s">
        <v>0</v>
      </c>
      <c r="D11" s="22" t="s">
        <v>14</v>
      </c>
      <c r="E11" s="23"/>
      <c r="F11" s="10">
        <v>2018</v>
      </c>
      <c r="G11" s="11">
        <f>F11+1</f>
        <v>2019</v>
      </c>
      <c r="H11" s="11">
        <f>F11</f>
        <v>2018</v>
      </c>
      <c r="I11" s="11">
        <f>H11+1</f>
        <v>2019</v>
      </c>
      <c r="J11" s="15" t="s">
        <v>6</v>
      </c>
      <c r="K11" s="10">
        <f>$F$11</f>
        <v>2018</v>
      </c>
      <c r="L11" s="11">
        <f>$G$11</f>
        <v>2019</v>
      </c>
      <c r="M11" s="11">
        <f>$H$11</f>
        <v>2018</v>
      </c>
      <c r="N11" s="11">
        <f>$I$11</f>
        <v>2019</v>
      </c>
      <c r="O11" s="15" t="s">
        <v>6</v>
      </c>
      <c r="P11" s="10">
        <f>$F$11</f>
        <v>2018</v>
      </c>
      <c r="Q11" s="11">
        <f>$G$11</f>
        <v>2019</v>
      </c>
      <c r="R11" s="11">
        <f>$H$11</f>
        <v>2018</v>
      </c>
      <c r="S11" s="11">
        <f>$I$11</f>
        <v>2019</v>
      </c>
      <c r="T11" s="15" t="s">
        <v>6</v>
      </c>
      <c r="U11" s="10">
        <f>$F$11</f>
        <v>2018</v>
      </c>
      <c r="V11" s="11">
        <f>$G$11</f>
        <v>2019</v>
      </c>
      <c r="W11" s="11">
        <f>$H$11</f>
        <v>2018</v>
      </c>
      <c r="X11" s="11">
        <f>$I$11</f>
        <v>2019</v>
      </c>
      <c r="Y11" s="15" t="s">
        <v>6</v>
      </c>
      <c r="Z11" s="10">
        <f>$F$11</f>
        <v>2018</v>
      </c>
      <c r="AA11" s="11">
        <f>$G$11</f>
        <v>2019</v>
      </c>
      <c r="AB11" s="11">
        <f>$H$11</f>
        <v>2018</v>
      </c>
      <c r="AC11" s="11">
        <f>$I$11</f>
        <v>2019</v>
      </c>
      <c r="AD11" s="15" t="s">
        <v>6</v>
      </c>
      <c r="AE11" s="10">
        <f>$F$11</f>
        <v>2018</v>
      </c>
      <c r="AF11" s="11">
        <f>$G$11</f>
        <v>2019</v>
      </c>
      <c r="AG11" s="11">
        <f>$H$11</f>
        <v>2018</v>
      </c>
      <c r="AH11" s="11">
        <f>$I$11</f>
        <v>2019</v>
      </c>
      <c r="AI11" s="41" t="s">
        <v>6</v>
      </c>
      <c r="AJ11" s="10">
        <f>$F$11</f>
        <v>2018</v>
      </c>
      <c r="AK11" s="11">
        <f>$G$11</f>
        <v>2019</v>
      </c>
      <c r="AL11" s="11">
        <f>$H$11</f>
        <v>2018</v>
      </c>
      <c r="AM11" s="11">
        <f>$I$11</f>
        <v>2019</v>
      </c>
      <c r="AN11" s="41" t="s">
        <v>6</v>
      </c>
      <c r="AO11" s="45">
        <f>$F$11</f>
        <v>2018</v>
      </c>
      <c r="AP11" s="46">
        <f>$G$11</f>
        <v>2019</v>
      </c>
      <c r="AQ11" s="47" t="s">
        <v>56</v>
      </c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</row>
    <row r="12" spans="1:90" ht="15" customHeight="1" x14ac:dyDescent="0.25">
      <c r="A12" s="448" t="s">
        <v>93</v>
      </c>
      <c r="B12" s="489" t="s">
        <v>11</v>
      </c>
      <c r="C12" s="492" t="s">
        <v>15</v>
      </c>
      <c r="D12" s="495" t="s">
        <v>10</v>
      </c>
      <c r="E12" s="210" t="s">
        <v>8</v>
      </c>
      <c r="F12" s="199"/>
      <c r="G12" s="195"/>
      <c r="H12" s="195"/>
      <c r="I12" s="195"/>
      <c r="J12" s="260"/>
      <c r="K12" s="195"/>
      <c r="L12" s="195"/>
      <c r="M12" s="195"/>
      <c r="N12" s="195"/>
      <c r="O12" s="260"/>
      <c r="P12" s="195"/>
      <c r="Q12" s="195"/>
      <c r="R12" s="195"/>
      <c r="S12" s="195"/>
      <c r="T12" s="260"/>
      <c r="U12" s="195"/>
      <c r="V12" s="195"/>
      <c r="W12" s="195"/>
      <c r="X12" s="195"/>
      <c r="Y12" s="260"/>
      <c r="Z12" s="195"/>
      <c r="AA12" s="195"/>
      <c r="AB12" s="195"/>
      <c r="AC12" s="195"/>
      <c r="AD12" s="260"/>
      <c r="AE12" s="195"/>
      <c r="AF12" s="195"/>
      <c r="AG12" s="195"/>
      <c r="AH12" s="195"/>
      <c r="AI12" s="260"/>
      <c r="AJ12" s="195"/>
      <c r="AK12" s="195"/>
      <c r="AL12" s="195"/>
      <c r="AM12" s="195"/>
      <c r="AN12" s="260"/>
      <c r="AO12" s="48"/>
      <c r="AP12" s="48"/>
      <c r="AQ12" s="49"/>
    </row>
    <row r="13" spans="1:90" x14ac:dyDescent="0.25">
      <c r="A13" s="449"/>
      <c r="B13" s="490"/>
      <c r="C13" s="493"/>
      <c r="D13" s="496"/>
      <c r="E13" s="203" t="s">
        <v>12</v>
      </c>
      <c r="F13" s="199"/>
      <c r="G13" s="195"/>
      <c r="H13" s="195"/>
      <c r="I13" s="195"/>
      <c r="J13" s="261"/>
      <c r="K13" s="195"/>
      <c r="L13" s="195"/>
      <c r="M13" s="195"/>
      <c r="N13" s="195"/>
      <c r="O13" s="261"/>
      <c r="P13" s="195"/>
      <c r="Q13" s="195"/>
      <c r="R13" s="195"/>
      <c r="S13" s="195"/>
      <c r="T13" s="261"/>
      <c r="U13" s="195"/>
      <c r="V13" s="195"/>
      <c r="W13" s="195"/>
      <c r="X13" s="195"/>
      <c r="Y13" s="261"/>
      <c r="Z13" s="195"/>
      <c r="AA13" s="195"/>
      <c r="AB13" s="195"/>
      <c r="AC13" s="195"/>
      <c r="AD13" s="261"/>
      <c r="AE13" s="195"/>
      <c r="AF13" s="195"/>
      <c r="AG13" s="195"/>
      <c r="AH13" s="195"/>
      <c r="AI13" s="261"/>
      <c r="AJ13" s="195"/>
      <c r="AK13" s="195"/>
      <c r="AL13" s="195"/>
      <c r="AM13" s="195"/>
      <c r="AN13" s="261"/>
      <c r="AO13" s="129"/>
      <c r="AP13" s="129"/>
      <c r="AQ13" s="128"/>
    </row>
    <row r="14" spans="1:90" ht="30" x14ac:dyDescent="0.25">
      <c r="A14" s="449"/>
      <c r="B14" s="490"/>
      <c r="C14" s="493"/>
      <c r="D14" s="496"/>
      <c r="E14" s="211" t="s">
        <v>9</v>
      </c>
      <c r="F14" s="27">
        <v>93298517.148920581</v>
      </c>
      <c r="G14" s="28">
        <v>87160734.818668023</v>
      </c>
      <c r="H14" s="28">
        <v>91583759.768947825</v>
      </c>
      <c r="I14" s="28">
        <v>85562379.835986778</v>
      </c>
      <c r="J14" s="32">
        <f>IF(H14 &gt; 0,(I14-H14)/H14,)</f>
        <v>-6.5747245452164121E-2</v>
      </c>
      <c r="K14" s="28">
        <v>15979925.714996994</v>
      </c>
      <c r="L14" s="28">
        <v>14661951.263895005</v>
      </c>
      <c r="M14" s="28">
        <v>15979925.714996994</v>
      </c>
      <c r="N14" s="28">
        <v>14661951.263895005</v>
      </c>
      <c r="O14" s="32">
        <f>IF(M14 &gt; 0,(N14-M14)/M14,)</f>
        <v>-8.2476882221366232E-2</v>
      </c>
      <c r="P14" s="28">
        <v>20342491.880918421</v>
      </c>
      <c r="Q14" s="28">
        <v>18841887.252182554</v>
      </c>
      <c r="R14" s="28">
        <v>19585062.098945677</v>
      </c>
      <c r="S14" s="28">
        <v>18296579.875524297</v>
      </c>
      <c r="T14" s="32">
        <f>IF(R14 &gt; 0,(S14-R14)/R14,)</f>
        <v>-6.5789029256677359E-2</v>
      </c>
      <c r="U14" s="28">
        <v>16451161.057675133</v>
      </c>
      <c r="V14" s="28">
        <v>15458068.304016981</v>
      </c>
      <c r="W14" s="28">
        <v>16432175.607675133</v>
      </c>
      <c r="X14" s="28">
        <v>15441091.154016981</v>
      </c>
      <c r="Y14" s="32">
        <f>IF(W14 &gt; 0,(X14-W14)/W14,)</f>
        <v>-6.0313647889402855E-2</v>
      </c>
      <c r="Z14" s="28">
        <v>15712834.723355331</v>
      </c>
      <c r="AA14" s="28">
        <v>14647875.614519333</v>
      </c>
      <c r="AB14" s="28">
        <v>15712834.723355331</v>
      </c>
      <c r="AC14" s="28">
        <v>14647875.614519333</v>
      </c>
      <c r="AD14" s="32">
        <f>IF(AB14 &gt; 0,(AC14-AB14)/AB14,)</f>
        <v>-6.7776383293401368E-2</v>
      </c>
      <c r="AE14" s="28">
        <v>6978415.9999999972</v>
      </c>
      <c r="AF14" s="28">
        <v>6694943.949984001</v>
      </c>
      <c r="AG14" s="28">
        <v>6703173.2799999984</v>
      </c>
      <c r="AH14" s="28">
        <v>6277654.1299880017</v>
      </c>
      <c r="AI14" s="32">
        <f>IF(AG14 &gt; 0,(AH14-AG14)/AG14,)</f>
        <v>-6.3480255132535801E-2</v>
      </c>
      <c r="AJ14" s="28">
        <v>17833687.771974698</v>
      </c>
      <c r="AK14" s="28">
        <v>16856008.434070237</v>
      </c>
      <c r="AL14" s="28">
        <v>17170588.343974695</v>
      </c>
      <c r="AM14" s="28">
        <v>16237227.798043236</v>
      </c>
      <c r="AN14" s="32">
        <f>IF(AL14 &gt; 0,(AM14-AL14)/AL14,)</f>
        <v>-5.4358099281960982E-2</v>
      </c>
      <c r="AO14" s="51"/>
      <c r="AP14" s="51"/>
      <c r="AQ14" s="49"/>
    </row>
    <row r="15" spans="1:90" ht="30" x14ac:dyDescent="0.25">
      <c r="A15" s="449"/>
      <c r="B15" s="490"/>
      <c r="C15" s="493"/>
      <c r="D15" s="496"/>
      <c r="E15" s="211" t="s">
        <v>69</v>
      </c>
      <c r="F15" s="199"/>
      <c r="G15" s="195"/>
      <c r="H15" s="195"/>
      <c r="I15" s="195"/>
      <c r="J15" s="194"/>
      <c r="K15" s="195"/>
      <c r="L15" s="195"/>
      <c r="M15" s="195"/>
      <c r="N15" s="195"/>
      <c r="O15" s="194"/>
      <c r="P15" s="195"/>
      <c r="Q15" s="195"/>
      <c r="R15" s="195"/>
      <c r="S15" s="195"/>
      <c r="T15" s="194"/>
      <c r="U15" s="195"/>
      <c r="V15" s="195"/>
      <c r="W15" s="195"/>
      <c r="X15" s="195"/>
      <c r="Y15" s="194"/>
      <c r="Z15" s="195"/>
      <c r="AA15" s="195"/>
      <c r="AB15" s="195"/>
      <c r="AC15" s="195"/>
      <c r="AD15" s="194"/>
      <c r="AE15" s="195"/>
      <c r="AF15" s="195"/>
      <c r="AG15" s="195"/>
      <c r="AH15" s="195"/>
      <c r="AI15" s="194"/>
      <c r="AJ15" s="195"/>
      <c r="AK15" s="195"/>
      <c r="AL15" s="195"/>
      <c r="AM15" s="195"/>
      <c r="AN15" s="194"/>
      <c r="AO15" s="124"/>
      <c r="AP15" s="125"/>
      <c r="AQ15" s="126"/>
    </row>
    <row r="16" spans="1:90" x14ac:dyDescent="0.25">
      <c r="A16" s="449"/>
      <c r="B16" s="490"/>
      <c r="C16" s="493"/>
      <c r="D16" s="496"/>
      <c r="E16" s="211" t="s">
        <v>70</v>
      </c>
      <c r="F16" s="27">
        <v>93298517.148920581</v>
      </c>
      <c r="G16" s="28">
        <v>87160734.818668023</v>
      </c>
      <c r="H16" s="28">
        <v>91583759.768947825</v>
      </c>
      <c r="I16" s="28">
        <v>85562379.835986778</v>
      </c>
      <c r="J16" s="32">
        <f>IF(H16 &gt; 0,(I16-H16)/H16,)</f>
        <v>-6.5747245452164121E-2</v>
      </c>
      <c r="K16" s="28">
        <v>15979925.714996994</v>
      </c>
      <c r="L16" s="28">
        <v>14661951.263895005</v>
      </c>
      <c r="M16" s="28">
        <v>15979925.714996994</v>
      </c>
      <c r="N16" s="28">
        <v>14661951.263895005</v>
      </c>
      <c r="O16" s="32">
        <f>IF(M16 &gt; 0,(N16-M16)/M16,)</f>
        <v>-8.2476882221366232E-2</v>
      </c>
      <c r="P16" s="28">
        <v>20342491.880918421</v>
      </c>
      <c r="Q16" s="28">
        <v>18841887.252182554</v>
      </c>
      <c r="R16" s="28">
        <v>19585062.098945677</v>
      </c>
      <c r="S16" s="28">
        <v>18296579.875524297</v>
      </c>
      <c r="T16" s="32">
        <f>IF(R16 &gt; 0,(S16-R16)/R16,)</f>
        <v>-6.5789029256677359E-2</v>
      </c>
      <c r="U16" s="28">
        <v>16451161.057675133</v>
      </c>
      <c r="V16" s="28">
        <v>15458068.304016981</v>
      </c>
      <c r="W16" s="28">
        <v>16432175.607675133</v>
      </c>
      <c r="X16" s="28">
        <v>15441091.154016981</v>
      </c>
      <c r="Y16" s="32">
        <f>IF(W16 &gt; 0,(X16-W16)/W16,)</f>
        <v>-6.0313647889402855E-2</v>
      </c>
      <c r="Z16" s="28">
        <v>15712834.723355331</v>
      </c>
      <c r="AA16" s="28">
        <v>14647875.614519333</v>
      </c>
      <c r="AB16" s="28">
        <v>15712834.723355331</v>
      </c>
      <c r="AC16" s="28">
        <v>14647875.614519333</v>
      </c>
      <c r="AD16" s="32">
        <f>IF(AB16 &gt; 0,(AC16-AB16)/AB16,)</f>
        <v>-6.7776383293401368E-2</v>
      </c>
      <c r="AE16" s="28">
        <v>6978415.9999999972</v>
      </c>
      <c r="AF16" s="28">
        <v>6694943.949984001</v>
      </c>
      <c r="AG16" s="28">
        <v>6703173.2799999984</v>
      </c>
      <c r="AH16" s="28">
        <v>6277654.1299880017</v>
      </c>
      <c r="AI16" s="32">
        <f>IF(AG16 &gt; 0,(AH16-AG16)/AG16,)</f>
        <v>-6.3480255132535801E-2</v>
      </c>
      <c r="AJ16" s="28">
        <v>17833687.771974698</v>
      </c>
      <c r="AK16" s="28">
        <v>16856008.434070237</v>
      </c>
      <c r="AL16" s="28">
        <v>17170588.343974695</v>
      </c>
      <c r="AM16" s="28">
        <v>16237227.798043236</v>
      </c>
      <c r="AN16" s="32">
        <f>IF(AL16 &gt; 0,(AM16-AL16)/AL16,)</f>
        <v>-5.4358099281960982E-2</v>
      </c>
      <c r="AO16" s="53">
        <f>AO14+AO15</f>
        <v>0</v>
      </c>
      <c r="AP16" s="54">
        <f>AP14+AP15</f>
        <v>0</v>
      </c>
      <c r="AQ16" s="55" t="e">
        <f>(AP16-AO16)/AO16</f>
        <v>#DIV/0!</v>
      </c>
    </row>
    <row r="17" spans="1:90" x14ac:dyDescent="0.25">
      <c r="A17" s="449"/>
      <c r="B17" s="491"/>
      <c r="C17" s="494"/>
      <c r="D17" s="497"/>
      <c r="E17" s="211" t="s">
        <v>81</v>
      </c>
      <c r="F17" s="113">
        <v>1</v>
      </c>
      <c r="G17" s="31">
        <v>1</v>
      </c>
      <c r="H17" s="393" t="s">
        <v>109</v>
      </c>
      <c r="I17" s="394"/>
      <c r="J17" s="395"/>
      <c r="K17" s="196"/>
      <c r="L17" s="197"/>
      <c r="M17" s="486" t="s">
        <v>109</v>
      </c>
      <c r="N17" s="487"/>
      <c r="O17" s="488"/>
      <c r="P17" s="196"/>
      <c r="Q17" s="197"/>
      <c r="R17" s="486" t="s">
        <v>109</v>
      </c>
      <c r="S17" s="487"/>
      <c r="T17" s="488"/>
      <c r="U17" s="196"/>
      <c r="V17" s="197"/>
      <c r="W17" s="486" t="s">
        <v>109</v>
      </c>
      <c r="X17" s="487"/>
      <c r="Y17" s="488"/>
      <c r="Z17" s="196"/>
      <c r="AA17" s="197"/>
      <c r="AB17" s="486" t="s">
        <v>109</v>
      </c>
      <c r="AC17" s="487"/>
      <c r="AD17" s="488"/>
      <c r="AE17" s="196"/>
      <c r="AF17" s="197"/>
      <c r="AG17" s="486" t="s">
        <v>109</v>
      </c>
      <c r="AH17" s="487"/>
      <c r="AI17" s="488"/>
      <c r="AJ17" s="196"/>
      <c r="AK17" s="197"/>
      <c r="AL17" s="486" t="s">
        <v>109</v>
      </c>
      <c r="AM17" s="487"/>
      <c r="AN17" s="488"/>
      <c r="AO17" s="53"/>
      <c r="AP17" s="54"/>
      <c r="AQ17" s="49"/>
    </row>
    <row r="18" spans="1:90" x14ac:dyDescent="0.25">
      <c r="A18" s="449"/>
      <c r="B18" s="485" t="s">
        <v>49</v>
      </c>
      <c r="C18" s="485"/>
      <c r="D18" s="485"/>
      <c r="E18" s="397" t="s">
        <v>76</v>
      </c>
      <c r="F18" s="115">
        <v>269</v>
      </c>
      <c r="G18" s="116">
        <v>269</v>
      </c>
      <c r="H18" s="419">
        <v>260</v>
      </c>
      <c r="I18" s="420"/>
      <c r="J18" s="21" t="s">
        <v>109</v>
      </c>
      <c r="K18" s="28">
        <v>27</v>
      </c>
      <c r="L18" s="28">
        <v>27</v>
      </c>
      <c r="M18" s="419">
        <v>27</v>
      </c>
      <c r="N18" s="420"/>
      <c r="O18" s="21" t="s">
        <v>109</v>
      </c>
      <c r="P18" s="28">
        <v>44</v>
      </c>
      <c r="Q18" s="28">
        <v>44</v>
      </c>
      <c r="R18" s="419">
        <v>40</v>
      </c>
      <c r="S18" s="420"/>
      <c r="T18" s="21" t="s">
        <v>109</v>
      </c>
      <c r="U18" s="28">
        <v>80</v>
      </c>
      <c r="V18" s="28">
        <v>80</v>
      </c>
      <c r="W18" s="419">
        <v>79</v>
      </c>
      <c r="X18" s="420"/>
      <c r="Y18" s="21" t="s">
        <v>109</v>
      </c>
      <c r="Z18" s="28">
        <v>47</v>
      </c>
      <c r="AA18" s="28">
        <v>47</v>
      </c>
      <c r="AB18" s="419">
        <v>47</v>
      </c>
      <c r="AC18" s="420"/>
      <c r="AD18" s="21" t="s">
        <v>109</v>
      </c>
      <c r="AE18" s="28">
        <v>29</v>
      </c>
      <c r="AF18" s="28">
        <v>29</v>
      </c>
      <c r="AG18" s="419">
        <v>27</v>
      </c>
      <c r="AH18" s="420"/>
      <c r="AI18" s="21" t="s">
        <v>109</v>
      </c>
      <c r="AJ18" s="28">
        <v>42</v>
      </c>
      <c r="AK18" s="28">
        <v>42</v>
      </c>
      <c r="AL18" s="419">
        <v>40</v>
      </c>
      <c r="AM18" s="420"/>
      <c r="AN18" s="21" t="s">
        <v>109</v>
      </c>
      <c r="AO18" s="53"/>
      <c r="AP18" s="54"/>
      <c r="AQ18" s="49"/>
    </row>
    <row r="19" spans="1:90" x14ac:dyDescent="0.25">
      <c r="A19" s="449"/>
      <c r="B19" s="485" t="s">
        <v>18</v>
      </c>
      <c r="C19" s="485"/>
      <c r="D19" s="485"/>
      <c r="E19" s="397"/>
      <c r="F19" s="28">
        <v>1399444.2999999998</v>
      </c>
      <c r="G19" s="28">
        <v>1399444.2999999998</v>
      </c>
      <c r="H19" s="419">
        <v>1355487.7999999998</v>
      </c>
      <c r="I19" s="420"/>
      <c r="J19" s="21" t="s">
        <v>109</v>
      </c>
      <c r="K19" s="28">
        <v>193864.6</v>
      </c>
      <c r="L19" s="28">
        <v>193864.6</v>
      </c>
      <c r="M19" s="419">
        <v>193864.6</v>
      </c>
      <c r="N19" s="420"/>
      <c r="O19" s="21" t="s">
        <v>109</v>
      </c>
      <c r="P19" s="28">
        <v>286386.80000000005</v>
      </c>
      <c r="Q19" s="28">
        <v>286386.80000000005</v>
      </c>
      <c r="R19" s="419">
        <v>273238.3</v>
      </c>
      <c r="S19" s="420"/>
      <c r="T19" s="21" t="s">
        <v>109</v>
      </c>
      <c r="U19" s="28">
        <v>273044.59999999998</v>
      </c>
      <c r="V19" s="28">
        <v>273044.59999999998</v>
      </c>
      <c r="W19" s="419">
        <v>270669.59999999998</v>
      </c>
      <c r="X19" s="420"/>
      <c r="Y19" s="21" t="s">
        <v>109</v>
      </c>
      <c r="Z19" s="28">
        <v>229989.8</v>
      </c>
      <c r="AA19" s="28">
        <v>229989.8</v>
      </c>
      <c r="AB19" s="419">
        <v>229989.8</v>
      </c>
      <c r="AC19" s="420"/>
      <c r="AD19" s="21" t="s">
        <v>109</v>
      </c>
      <c r="AE19" s="28">
        <v>144043.5</v>
      </c>
      <c r="AF19" s="28">
        <v>144043.5</v>
      </c>
      <c r="AG19" s="419">
        <v>129962.5</v>
      </c>
      <c r="AH19" s="420"/>
      <c r="AI19" s="21" t="s">
        <v>109</v>
      </c>
      <c r="AJ19" s="28">
        <v>272115</v>
      </c>
      <c r="AK19" s="28">
        <v>272115</v>
      </c>
      <c r="AL19" s="419">
        <v>257763</v>
      </c>
      <c r="AM19" s="420"/>
      <c r="AN19" s="21" t="s">
        <v>109</v>
      </c>
      <c r="AO19" s="53"/>
      <c r="AP19" s="54"/>
      <c r="AQ19" s="49"/>
    </row>
    <row r="20" spans="1:90" x14ac:dyDescent="0.25">
      <c r="A20" s="449"/>
      <c r="B20" s="485" t="s">
        <v>5</v>
      </c>
      <c r="C20" s="485"/>
      <c r="D20" s="485"/>
      <c r="E20" s="211" t="s">
        <v>78</v>
      </c>
      <c r="F20" s="113">
        <v>0</v>
      </c>
      <c r="G20" s="31">
        <v>0</v>
      </c>
      <c r="H20" s="31">
        <v>0</v>
      </c>
      <c r="I20" s="31">
        <v>0</v>
      </c>
      <c r="J20" s="21" t="s">
        <v>109</v>
      </c>
      <c r="K20" s="113">
        <v>0</v>
      </c>
      <c r="L20" s="31">
        <v>0</v>
      </c>
      <c r="M20" s="31">
        <v>0</v>
      </c>
      <c r="N20" s="31">
        <v>0</v>
      </c>
      <c r="O20" s="21" t="s">
        <v>109</v>
      </c>
      <c r="P20" s="113">
        <v>0</v>
      </c>
      <c r="Q20" s="31">
        <v>0</v>
      </c>
      <c r="R20" s="31">
        <v>0</v>
      </c>
      <c r="S20" s="31">
        <v>0</v>
      </c>
      <c r="T20" s="21" t="s">
        <v>109</v>
      </c>
      <c r="U20" s="113">
        <v>0</v>
      </c>
      <c r="V20" s="31">
        <v>0</v>
      </c>
      <c r="W20" s="31">
        <v>0</v>
      </c>
      <c r="X20" s="31">
        <v>0</v>
      </c>
      <c r="Y20" s="21" t="s">
        <v>109</v>
      </c>
      <c r="Z20" s="113">
        <v>0</v>
      </c>
      <c r="AA20" s="31">
        <v>0</v>
      </c>
      <c r="AB20" s="31">
        <v>0</v>
      </c>
      <c r="AC20" s="31">
        <v>0</v>
      </c>
      <c r="AD20" s="21" t="s">
        <v>109</v>
      </c>
      <c r="AE20" s="113">
        <v>0</v>
      </c>
      <c r="AF20" s="31">
        <v>0</v>
      </c>
      <c r="AG20" s="31">
        <v>0</v>
      </c>
      <c r="AH20" s="31">
        <v>0</v>
      </c>
      <c r="AI20" s="21" t="s">
        <v>109</v>
      </c>
      <c r="AJ20" s="113">
        <v>0</v>
      </c>
      <c r="AK20" s="31">
        <v>0</v>
      </c>
      <c r="AL20" s="31">
        <v>0</v>
      </c>
      <c r="AM20" s="31">
        <v>0</v>
      </c>
      <c r="AN20" s="21" t="s">
        <v>109</v>
      </c>
      <c r="AO20" s="53"/>
      <c r="AP20" s="54"/>
      <c r="AQ20" s="49"/>
    </row>
    <row r="21" spans="1:90" ht="29.1" customHeight="1" x14ac:dyDescent="0.25">
      <c r="A21" s="449"/>
      <c r="B21" s="489" t="s">
        <v>16</v>
      </c>
      <c r="C21" s="492" t="s">
        <v>15</v>
      </c>
      <c r="D21" s="495" t="s">
        <v>17</v>
      </c>
      <c r="E21" s="203" t="s">
        <v>8</v>
      </c>
      <c r="F21" s="199"/>
      <c r="G21" s="195"/>
      <c r="H21" s="195"/>
      <c r="I21" s="195"/>
      <c r="J21" s="194"/>
      <c r="K21" s="199"/>
      <c r="L21" s="195"/>
      <c r="M21" s="195"/>
      <c r="N21" s="195"/>
      <c r="O21" s="194"/>
      <c r="P21" s="199"/>
      <c r="Q21" s="195"/>
      <c r="R21" s="195"/>
      <c r="S21" s="195"/>
      <c r="T21" s="194"/>
      <c r="U21" s="199"/>
      <c r="V21" s="195"/>
      <c r="W21" s="195"/>
      <c r="X21" s="195"/>
      <c r="Y21" s="194"/>
      <c r="Z21" s="199"/>
      <c r="AA21" s="195"/>
      <c r="AB21" s="195"/>
      <c r="AC21" s="195"/>
      <c r="AD21" s="194"/>
      <c r="AE21" s="199"/>
      <c r="AF21" s="195"/>
      <c r="AG21" s="195"/>
      <c r="AH21" s="195"/>
      <c r="AI21" s="194"/>
      <c r="AJ21" s="199"/>
      <c r="AK21" s="195"/>
      <c r="AL21" s="195"/>
      <c r="AM21" s="195"/>
      <c r="AN21" s="194"/>
      <c r="AO21" s="124"/>
      <c r="AP21" s="125"/>
      <c r="AQ21" s="126"/>
    </row>
    <row r="22" spans="1:90" x14ac:dyDescent="0.25">
      <c r="A22" s="449"/>
      <c r="B22" s="490"/>
      <c r="C22" s="493"/>
      <c r="D22" s="496"/>
      <c r="E22" s="203" t="s">
        <v>12</v>
      </c>
      <c r="F22" s="195"/>
      <c r="G22" s="195"/>
      <c r="H22" s="195"/>
      <c r="I22" s="195"/>
      <c r="J22" s="194"/>
      <c r="K22" s="195"/>
      <c r="L22" s="195"/>
      <c r="M22" s="195"/>
      <c r="N22" s="195"/>
      <c r="O22" s="194"/>
      <c r="P22" s="195"/>
      <c r="Q22" s="195"/>
      <c r="R22" s="195"/>
      <c r="S22" s="195"/>
      <c r="T22" s="194"/>
      <c r="U22" s="195"/>
      <c r="V22" s="195"/>
      <c r="W22" s="195"/>
      <c r="X22" s="195"/>
      <c r="Y22" s="194"/>
      <c r="Z22" s="195"/>
      <c r="AA22" s="195"/>
      <c r="AB22" s="195"/>
      <c r="AC22" s="195"/>
      <c r="AD22" s="194"/>
      <c r="AE22" s="195"/>
      <c r="AF22" s="195"/>
      <c r="AG22" s="195"/>
      <c r="AH22" s="195"/>
      <c r="AI22" s="194"/>
      <c r="AJ22" s="195"/>
      <c r="AK22" s="195"/>
      <c r="AL22" s="195"/>
      <c r="AM22" s="195"/>
      <c r="AN22" s="194"/>
      <c r="AO22" s="124"/>
      <c r="AP22" s="125"/>
      <c r="AQ22" s="128"/>
    </row>
    <row r="23" spans="1:90" ht="30" x14ac:dyDescent="0.25">
      <c r="A23" s="449"/>
      <c r="B23" s="490"/>
      <c r="C23" s="493"/>
      <c r="D23" s="496"/>
      <c r="E23" s="211" t="s">
        <v>68</v>
      </c>
      <c r="F23" s="28">
        <v>0</v>
      </c>
      <c r="G23" s="28">
        <v>0</v>
      </c>
      <c r="H23" s="28">
        <f t="shared" ref="H23:I23" si="0">(IF(OR(H21="N/A",H21="N/D"),0,H21))+(IF(OR(H22="N/A",H22="N/D"),0,H22))</f>
        <v>0</v>
      </c>
      <c r="I23" s="28">
        <f t="shared" si="0"/>
        <v>0</v>
      </c>
      <c r="J23" s="32">
        <f>IF(H23 &gt; 0,(I23-H23)/H23,)</f>
        <v>0</v>
      </c>
      <c r="K23" s="28">
        <v>0</v>
      </c>
      <c r="L23" s="28">
        <v>0</v>
      </c>
      <c r="M23" s="28">
        <f t="shared" ref="M23:N23" si="1">(IF(OR(M21="N/A",M21="N/D"),0,M21))+(IF(OR(M22="N/A",M22="N/D"),0,M22))</f>
        <v>0</v>
      </c>
      <c r="N23" s="28">
        <f t="shared" si="1"/>
        <v>0</v>
      </c>
      <c r="O23" s="32">
        <f>IF(M23 &gt; 0,(N23-M23)/M23,)</f>
        <v>0</v>
      </c>
      <c r="P23" s="28">
        <v>0</v>
      </c>
      <c r="Q23" s="28">
        <v>0</v>
      </c>
      <c r="R23" s="28">
        <f t="shared" ref="R23:S23" si="2">(IF(OR(R21="N/A",R21="N/D"),0,R21))+(IF(OR(R22="N/A",R22="N/D"),0,R22))</f>
        <v>0</v>
      </c>
      <c r="S23" s="28">
        <f t="shared" si="2"/>
        <v>0</v>
      </c>
      <c r="T23" s="32">
        <f>IF(R23 &gt; 0,(S23-R23)/R23,)</f>
        <v>0</v>
      </c>
      <c r="U23" s="28">
        <v>0</v>
      </c>
      <c r="V23" s="28">
        <v>0</v>
      </c>
      <c r="W23" s="28">
        <f t="shared" ref="W23:X23" si="3">(IF(OR(W21="N/A",W21="N/D"),0,W21))+(IF(OR(W22="N/A",W22="N/D"),0,W22))</f>
        <v>0</v>
      </c>
      <c r="X23" s="28">
        <f t="shared" si="3"/>
        <v>0</v>
      </c>
      <c r="Y23" s="32">
        <f>IF(W23 &gt; 0,(X23-W23)/W23,)</f>
        <v>0</v>
      </c>
      <c r="Z23" s="28">
        <v>0</v>
      </c>
      <c r="AA23" s="28">
        <v>0</v>
      </c>
      <c r="AB23" s="28">
        <f t="shared" ref="AB23:AC23" si="4">(IF(OR(AB21="N/A",AB21="N/D"),0,AB21))+(IF(OR(AB22="N/A",AB22="N/D"),0,AB22))</f>
        <v>0</v>
      </c>
      <c r="AC23" s="28">
        <f t="shared" si="4"/>
        <v>0</v>
      </c>
      <c r="AD23" s="32">
        <f>IF(AB23 &gt; 0,(AC23-AB23)/AB23,)</f>
        <v>0</v>
      </c>
      <c r="AE23" s="28">
        <v>0</v>
      </c>
      <c r="AF23" s="28">
        <v>0</v>
      </c>
      <c r="AG23" s="28">
        <f t="shared" ref="AG23:AH23" si="5">(IF(OR(AG21="N/A",AG21="N/D"),0,AG21))+(IF(OR(AG22="N/A",AG22="N/D"),0,AG22))</f>
        <v>0</v>
      </c>
      <c r="AH23" s="28">
        <f t="shared" si="5"/>
        <v>0</v>
      </c>
      <c r="AI23" s="32">
        <f>IF(AG23 &gt; 0,(AH23-AG23)/AG23,)</f>
        <v>0</v>
      </c>
      <c r="AJ23" s="28">
        <v>0</v>
      </c>
      <c r="AK23" s="28">
        <v>0</v>
      </c>
      <c r="AL23" s="28">
        <f t="shared" ref="AL23:AM23" si="6">(IF(OR(AL21="N/A",AL21="N/D"),0,AL21))+(IF(OR(AL22="N/A",AL22="N/D"),0,AL22))</f>
        <v>0</v>
      </c>
      <c r="AM23" s="28">
        <f t="shared" si="6"/>
        <v>0</v>
      </c>
      <c r="AN23" s="32">
        <f>IF(AL23 &gt; 0,(AM23-AL23)/AL23,)</f>
        <v>0</v>
      </c>
      <c r="AO23" s="124"/>
      <c r="AP23" s="125"/>
      <c r="AQ23" s="126"/>
      <c r="AR23" s="266"/>
    </row>
    <row r="24" spans="1:90" ht="30" x14ac:dyDescent="0.25">
      <c r="A24" s="449"/>
      <c r="B24" s="490"/>
      <c r="C24" s="493"/>
      <c r="D24" s="496"/>
      <c r="E24" s="211" t="s">
        <v>71</v>
      </c>
      <c r="F24" s="195"/>
      <c r="G24" s="195"/>
      <c r="H24" s="195"/>
      <c r="I24" s="195"/>
      <c r="J24" s="194"/>
      <c r="K24" s="195"/>
      <c r="L24" s="195"/>
      <c r="M24" s="195"/>
      <c r="N24" s="195"/>
      <c r="O24" s="194"/>
      <c r="P24" s="195"/>
      <c r="Q24" s="195"/>
      <c r="R24" s="195"/>
      <c r="S24" s="195"/>
      <c r="T24" s="194"/>
      <c r="U24" s="195"/>
      <c r="V24" s="195"/>
      <c r="W24" s="195"/>
      <c r="X24" s="195"/>
      <c r="Y24" s="194"/>
      <c r="Z24" s="195"/>
      <c r="AA24" s="195"/>
      <c r="AB24" s="195"/>
      <c r="AC24" s="195"/>
      <c r="AD24" s="194"/>
      <c r="AE24" s="195"/>
      <c r="AF24" s="195"/>
      <c r="AG24" s="195"/>
      <c r="AH24" s="195"/>
      <c r="AI24" s="194"/>
      <c r="AJ24" s="195"/>
      <c r="AK24" s="195"/>
      <c r="AL24" s="195"/>
      <c r="AM24" s="195"/>
      <c r="AN24" s="194"/>
      <c r="AO24" s="124"/>
      <c r="AP24" s="125"/>
      <c r="AQ24" s="126"/>
      <c r="AR24" s="267"/>
    </row>
    <row r="25" spans="1:90" x14ac:dyDescent="0.25">
      <c r="A25" s="449"/>
      <c r="B25" s="490"/>
      <c r="C25" s="493"/>
      <c r="D25" s="496"/>
      <c r="E25" s="203" t="s">
        <v>72</v>
      </c>
      <c r="F25" s="28">
        <v>0</v>
      </c>
      <c r="G25" s="28">
        <v>0</v>
      </c>
      <c r="H25" s="28">
        <f t="shared" ref="H25:I25" si="7">(IF(OR(H23="N/A",H23="N/D"),0,H23))+(IF(OR(H24="N/A",H24="N/D"),0,H24))</f>
        <v>0</v>
      </c>
      <c r="I25" s="28">
        <f t="shared" si="7"/>
        <v>0</v>
      </c>
      <c r="J25" s="32">
        <f>IF(H25 &gt; 0,(I25-H25)/H25,)</f>
        <v>0</v>
      </c>
      <c r="K25" s="28">
        <v>0</v>
      </c>
      <c r="L25" s="28">
        <v>0</v>
      </c>
      <c r="M25" s="28">
        <f t="shared" ref="M25:N25" si="8">(IF(OR(M23="N/A",M23="N/D"),0,M23))+(IF(OR(M24="N/A",M24="N/D"),0,M24))</f>
        <v>0</v>
      </c>
      <c r="N25" s="28">
        <f t="shared" si="8"/>
        <v>0</v>
      </c>
      <c r="O25" s="32">
        <f>IF(M25 &gt; 0,(N25-M25)/M25,)</f>
        <v>0</v>
      </c>
      <c r="P25" s="28">
        <v>0</v>
      </c>
      <c r="Q25" s="28">
        <v>0</v>
      </c>
      <c r="R25" s="28">
        <f t="shared" ref="R25:S25" si="9">(IF(OR(R23="N/A",R23="N/D"),0,R23))+(IF(OR(R24="N/A",R24="N/D"),0,R24))</f>
        <v>0</v>
      </c>
      <c r="S25" s="28">
        <f t="shared" si="9"/>
        <v>0</v>
      </c>
      <c r="T25" s="32">
        <f>IF(R25 &gt; 0,(S25-R25)/R25,)</f>
        <v>0</v>
      </c>
      <c r="U25" s="28">
        <v>0</v>
      </c>
      <c r="V25" s="28">
        <v>0</v>
      </c>
      <c r="W25" s="28">
        <f t="shared" ref="W25:X25" si="10">(IF(OR(W23="N/A",W23="N/D"),0,W23))+(IF(OR(W24="N/A",W24="N/D"),0,W24))</f>
        <v>0</v>
      </c>
      <c r="X25" s="28">
        <f t="shared" si="10"/>
        <v>0</v>
      </c>
      <c r="Y25" s="32">
        <f>IF(W25 &gt; 0,(X25-W25)/W25,)</f>
        <v>0</v>
      </c>
      <c r="Z25" s="28">
        <v>0</v>
      </c>
      <c r="AA25" s="28">
        <v>0</v>
      </c>
      <c r="AB25" s="28">
        <f t="shared" ref="AB25:AC25" si="11">(IF(OR(AB23="N/A",AB23="N/D"),0,AB23))+(IF(OR(AB24="N/A",AB24="N/D"),0,AB24))</f>
        <v>0</v>
      </c>
      <c r="AC25" s="28">
        <f t="shared" si="11"/>
        <v>0</v>
      </c>
      <c r="AD25" s="32">
        <f>IF(AB25 &gt; 0,(AC25-AB25)/AB25,)</f>
        <v>0</v>
      </c>
      <c r="AE25" s="28">
        <v>0</v>
      </c>
      <c r="AF25" s="28">
        <v>0</v>
      </c>
      <c r="AG25" s="28">
        <f t="shared" ref="AG25:AH25" si="12">(IF(OR(AG23="N/A",AG23="N/D"),0,AG23))+(IF(OR(AG24="N/A",AG24="N/D"),0,AG24))</f>
        <v>0</v>
      </c>
      <c r="AH25" s="28">
        <f t="shared" si="12"/>
        <v>0</v>
      </c>
      <c r="AI25" s="32">
        <f>IF(AG25 &gt; 0,(AH25-AG25)/AG25,)</f>
        <v>0</v>
      </c>
      <c r="AJ25" s="28">
        <v>0</v>
      </c>
      <c r="AK25" s="28">
        <v>0</v>
      </c>
      <c r="AL25" s="28">
        <f t="shared" ref="AL25:AM25" si="13">(IF(OR(AL23="N/A",AL23="N/D"),0,AL23))+(IF(OR(AL24="N/A",AL24="N/D"),0,AL24))</f>
        <v>0</v>
      </c>
      <c r="AM25" s="28">
        <f t="shared" si="13"/>
        <v>0</v>
      </c>
      <c r="AN25" s="32">
        <f>IF(AL25 &gt; 0,(AM25-AL25)/AL25,)</f>
        <v>0</v>
      </c>
      <c r="AO25" s="124">
        <f>AO23+AO24</f>
        <v>0</v>
      </c>
      <c r="AP25" s="125">
        <f>AP23+AP24</f>
        <v>0</v>
      </c>
      <c r="AQ25" s="126" t="e">
        <f>(AP25-AO25)/AO25</f>
        <v>#DIV/0!</v>
      </c>
      <c r="AR25" s="267"/>
    </row>
    <row r="26" spans="1:90" x14ac:dyDescent="0.25">
      <c r="A26" s="449"/>
      <c r="B26" s="491"/>
      <c r="C26" s="494"/>
      <c r="D26" s="497"/>
      <c r="E26" s="211" t="s">
        <v>81</v>
      </c>
      <c r="F26" s="229"/>
      <c r="G26" s="198"/>
      <c r="H26" s="421"/>
      <c r="I26" s="422"/>
      <c r="J26" s="423"/>
      <c r="K26" s="229"/>
      <c r="L26" s="198"/>
      <c r="M26" s="421"/>
      <c r="N26" s="422"/>
      <c r="O26" s="423"/>
      <c r="P26" s="229"/>
      <c r="Q26" s="198"/>
      <c r="R26" s="421"/>
      <c r="S26" s="422"/>
      <c r="T26" s="423"/>
      <c r="U26" s="229"/>
      <c r="V26" s="198"/>
      <c r="W26" s="421"/>
      <c r="X26" s="422"/>
      <c r="Y26" s="423"/>
      <c r="Z26" s="229"/>
      <c r="AA26" s="198"/>
      <c r="AB26" s="421"/>
      <c r="AC26" s="422"/>
      <c r="AD26" s="423"/>
      <c r="AE26" s="229"/>
      <c r="AF26" s="198"/>
      <c r="AG26" s="421"/>
      <c r="AH26" s="422"/>
      <c r="AI26" s="423"/>
      <c r="AJ26" s="229"/>
      <c r="AK26" s="198"/>
      <c r="AL26" s="421"/>
      <c r="AM26" s="422"/>
      <c r="AN26" s="423"/>
      <c r="AO26" s="124"/>
      <c r="AP26" s="125"/>
      <c r="AQ26" s="126"/>
      <c r="AR26" s="267"/>
    </row>
    <row r="27" spans="1:90" x14ac:dyDescent="0.25">
      <c r="A27" s="449"/>
      <c r="B27" s="485" t="s">
        <v>49</v>
      </c>
      <c r="C27" s="485"/>
      <c r="D27" s="485"/>
      <c r="E27" s="397" t="s">
        <v>77</v>
      </c>
      <c r="F27" s="115" t="s">
        <v>117</v>
      </c>
      <c r="G27" s="116" t="s">
        <v>117</v>
      </c>
      <c r="H27" s="419" t="s">
        <v>117</v>
      </c>
      <c r="I27" s="420"/>
      <c r="J27" s="21" t="s">
        <v>109</v>
      </c>
      <c r="K27" s="115" t="s">
        <v>117</v>
      </c>
      <c r="L27" s="116" t="s">
        <v>117</v>
      </c>
      <c r="M27" s="419" t="s">
        <v>117</v>
      </c>
      <c r="N27" s="420"/>
      <c r="O27" s="21" t="s">
        <v>109</v>
      </c>
      <c r="P27" s="115" t="s">
        <v>117</v>
      </c>
      <c r="Q27" s="116" t="s">
        <v>117</v>
      </c>
      <c r="R27" s="419" t="s">
        <v>117</v>
      </c>
      <c r="S27" s="420"/>
      <c r="T27" s="21" t="s">
        <v>109</v>
      </c>
      <c r="U27" s="115" t="s">
        <v>117</v>
      </c>
      <c r="V27" s="116" t="s">
        <v>117</v>
      </c>
      <c r="W27" s="419" t="s">
        <v>117</v>
      </c>
      <c r="X27" s="420"/>
      <c r="Y27" s="21" t="s">
        <v>109</v>
      </c>
      <c r="Z27" s="115" t="s">
        <v>117</v>
      </c>
      <c r="AA27" s="116" t="s">
        <v>117</v>
      </c>
      <c r="AB27" s="419" t="s">
        <v>117</v>
      </c>
      <c r="AC27" s="420"/>
      <c r="AD27" s="21" t="s">
        <v>109</v>
      </c>
      <c r="AE27" s="115" t="s">
        <v>117</v>
      </c>
      <c r="AF27" s="116" t="s">
        <v>117</v>
      </c>
      <c r="AG27" s="419" t="s">
        <v>117</v>
      </c>
      <c r="AH27" s="420"/>
      <c r="AI27" s="21" t="s">
        <v>109</v>
      </c>
      <c r="AJ27" s="115" t="s">
        <v>117</v>
      </c>
      <c r="AK27" s="116" t="s">
        <v>117</v>
      </c>
      <c r="AL27" s="419" t="s">
        <v>117</v>
      </c>
      <c r="AM27" s="420"/>
      <c r="AN27" s="21" t="s">
        <v>109</v>
      </c>
      <c r="AO27" s="53"/>
      <c r="AP27" s="54"/>
      <c r="AQ27" s="49"/>
      <c r="AR27" s="267"/>
    </row>
    <row r="28" spans="1:90" x14ac:dyDescent="0.25">
      <c r="A28" s="449"/>
      <c r="B28" s="485" t="s">
        <v>18</v>
      </c>
      <c r="C28" s="485"/>
      <c r="D28" s="485"/>
      <c r="E28" s="397"/>
      <c r="F28" s="114" t="s">
        <v>117</v>
      </c>
      <c r="G28" s="114" t="s">
        <v>117</v>
      </c>
      <c r="H28" s="419" t="s">
        <v>117</v>
      </c>
      <c r="I28" s="420"/>
      <c r="J28" s="21" t="s">
        <v>109</v>
      </c>
      <c r="K28" s="114" t="s">
        <v>117</v>
      </c>
      <c r="L28" s="114" t="s">
        <v>117</v>
      </c>
      <c r="M28" s="419" t="s">
        <v>117</v>
      </c>
      <c r="N28" s="420"/>
      <c r="O28" s="21" t="s">
        <v>109</v>
      </c>
      <c r="P28" s="114" t="s">
        <v>117</v>
      </c>
      <c r="Q28" s="114" t="s">
        <v>117</v>
      </c>
      <c r="R28" s="419" t="s">
        <v>117</v>
      </c>
      <c r="S28" s="420"/>
      <c r="T28" s="21" t="s">
        <v>109</v>
      </c>
      <c r="U28" s="114" t="s">
        <v>117</v>
      </c>
      <c r="V28" s="114" t="s">
        <v>117</v>
      </c>
      <c r="W28" s="419" t="s">
        <v>117</v>
      </c>
      <c r="X28" s="420"/>
      <c r="Y28" s="21" t="s">
        <v>109</v>
      </c>
      <c r="Z28" s="114" t="s">
        <v>117</v>
      </c>
      <c r="AA28" s="114" t="s">
        <v>117</v>
      </c>
      <c r="AB28" s="419" t="s">
        <v>117</v>
      </c>
      <c r="AC28" s="420"/>
      <c r="AD28" s="21" t="s">
        <v>109</v>
      </c>
      <c r="AE28" s="114" t="s">
        <v>117</v>
      </c>
      <c r="AF28" s="114" t="s">
        <v>117</v>
      </c>
      <c r="AG28" s="419" t="s">
        <v>117</v>
      </c>
      <c r="AH28" s="420"/>
      <c r="AI28" s="21" t="s">
        <v>109</v>
      </c>
      <c r="AJ28" s="114" t="s">
        <v>117</v>
      </c>
      <c r="AK28" s="114" t="s">
        <v>117</v>
      </c>
      <c r="AL28" s="419" t="s">
        <v>117</v>
      </c>
      <c r="AM28" s="420"/>
      <c r="AN28" s="21" t="s">
        <v>109</v>
      </c>
      <c r="AO28" s="53"/>
      <c r="AP28" s="54"/>
      <c r="AQ28" s="49"/>
      <c r="AR28" s="267"/>
    </row>
    <row r="29" spans="1:90" x14ac:dyDescent="0.25">
      <c r="A29" s="449"/>
      <c r="B29" s="485" t="s">
        <v>5</v>
      </c>
      <c r="C29" s="485"/>
      <c r="D29" s="485"/>
      <c r="E29" s="211" t="s">
        <v>80</v>
      </c>
      <c r="F29" s="122">
        <v>0</v>
      </c>
      <c r="G29" s="30">
        <v>0</v>
      </c>
      <c r="H29" s="31">
        <v>0</v>
      </c>
      <c r="I29" s="31">
        <v>0</v>
      </c>
      <c r="J29" s="21" t="s">
        <v>109</v>
      </c>
      <c r="K29" s="29">
        <v>0</v>
      </c>
      <c r="L29" s="30">
        <v>0</v>
      </c>
      <c r="M29" s="31">
        <v>0</v>
      </c>
      <c r="N29" s="31">
        <v>0</v>
      </c>
      <c r="O29" s="21" t="s">
        <v>109</v>
      </c>
      <c r="P29" s="29">
        <v>0</v>
      </c>
      <c r="Q29" s="30">
        <v>0</v>
      </c>
      <c r="R29" s="31">
        <v>0</v>
      </c>
      <c r="S29" s="31">
        <v>0</v>
      </c>
      <c r="T29" s="21" t="s">
        <v>109</v>
      </c>
      <c r="U29" s="29">
        <v>0</v>
      </c>
      <c r="V29" s="30">
        <v>0</v>
      </c>
      <c r="W29" s="31">
        <v>0</v>
      </c>
      <c r="X29" s="31">
        <v>0</v>
      </c>
      <c r="Y29" s="21" t="s">
        <v>109</v>
      </c>
      <c r="Z29" s="29">
        <v>0</v>
      </c>
      <c r="AA29" s="30">
        <v>0</v>
      </c>
      <c r="AB29" s="31">
        <v>0</v>
      </c>
      <c r="AC29" s="31">
        <v>0</v>
      </c>
      <c r="AD29" s="21" t="s">
        <v>109</v>
      </c>
      <c r="AE29" s="29">
        <v>0</v>
      </c>
      <c r="AF29" s="30">
        <v>0</v>
      </c>
      <c r="AG29" s="31">
        <v>0</v>
      </c>
      <c r="AH29" s="31">
        <v>0</v>
      </c>
      <c r="AI29" s="21" t="s">
        <v>109</v>
      </c>
      <c r="AJ29" s="29">
        <v>0</v>
      </c>
      <c r="AK29" s="30">
        <v>0</v>
      </c>
      <c r="AL29" s="31">
        <v>0</v>
      </c>
      <c r="AM29" s="31">
        <v>0</v>
      </c>
      <c r="AN29" s="21" t="s">
        <v>109</v>
      </c>
      <c r="AO29" s="53"/>
      <c r="AP29" s="54"/>
      <c r="AQ29" s="49"/>
      <c r="AR29" s="267"/>
    </row>
    <row r="30" spans="1:90" ht="15" customHeight="1" x14ac:dyDescent="0.25">
      <c r="A30" s="449"/>
      <c r="B30" s="489" t="s">
        <v>19</v>
      </c>
      <c r="C30" s="492" t="s">
        <v>15</v>
      </c>
      <c r="D30" s="495" t="s">
        <v>25</v>
      </c>
      <c r="E30" s="203" t="s">
        <v>8</v>
      </c>
      <c r="F30" s="27">
        <v>142594409.86958057</v>
      </c>
      <c r="G30" s="28">
        <v>140559410.4092769</v>
      </c>
      <c r="H30" s="28">
        <v>137615259.70556974</v>
      </c>
      <c r="I30" s="28">
        <v>135720229.59894216</v>
      </c>
      <c r="J30" s="32">
        <f>IF(H30 &gt; 0,(I30-H30)/H30,)</f>
        <v>-1.3770493989416824E-2</v>
      </c>
      <c r="K30" s="28">
        <v>21758652.436363257</v>
      </c>
      <c r="L30" s="28">
        <v>22400964.534534469</v>
      </c>
      <c r="M30" s="28">
        <v>21758652.436363257</v>
      </c>
      <c r="N30" s="28">
        <v>22400964.534534469</v>
      </c>
      <c r="O30" s="32">
        <f>IF(M30 &gt; 0,(N30-M30)/M30,)</f>
        <v>2.951984733658294E-2</v>
      </c>
      <c r="P30" s="28">
        <v>28131425.445249002</v>
      </c>
      <c r="Q30" s="28">
        <v>27087168.81574361</v>
      </c>
      <c r="R30" s="28">
        <v>26588444.479725569</v>
      </c>
      <c r="S30" s="28">
        <v>25770478.22711046</v>
      </c>
      <c r="T30" s="32">
        <f>IF(R30 &gt; 0,(S30-R30)/R30,)</f>
        <v>-3.0763975426950273E-2</v>
      </c>
      <c r="U30" s="28">
        <v>34757605.658775672</v>
      </c>
      <c r="V30" s="28">
        <v>34941885.66696652</v>
      </c>
      <c r="W30" s="28">
        <v>34255784.481675677</v>
      </c>
      <c r="X30" s="28">
        <v>34464975.676609524</v>
      </c>
      <c r="Y30" s="32">
        <f>IF(W30 &gt; 0,(X30-W30)/W30,)</f>
        <v>6.106740747558956E-3</v>
      </c>
      <c r="Z30" s="28">
        <v>17580914.344165899</v>
      </c>
      <c r="AA30" s="28">
        <v>17147551.70090273</v>
      </c>
      <c r="AB30" s="28">
        <v>17580914.344165899</v>
      </c>
      <c r="AC30" s="28">
        <v>17147551.70090273</v>
      </c>
      <c r="AD30" s="32">
        <f>IF(AB30 &gt; 0,(AC30-AB30)/AB30,)</f>
        <v>-2.4649607795113167E-2</v>
      </c>
      <c r="AE30" s="28">
        <v>13150587.013284422</v>
      </c>
      <c r="AF30" s="28">
        <v>12847726.975728991</v>
      </c>
      <c r="AG30" s="28">
        <v>11517460.592136422</v>
      </c>
      <c r="AH30" s="28">
        <v>11242959.54070399</v>
      </c>
      <c r="AI30" s="32">
        <f>IF(AG30 &gt; 0,(AH30-AG30)/AG30,)</f>
        <v>-2.3833469994231971E-2</v>
      </c>
      <c r="AJ30" s="28">
        <v>27215224.971742399</v>
      </c>
      <c r="AK30" s="28">
        <v>26134112.715400606</v>
      </c>
      <c r="AL30" s="28">
        <v>25914003.371503003</v>
      </c>
      <c r="AM30" s="28">
        <v>24693299.919081002</v>
      </c>
      <c r="AN30" s="32">
        <f>IF(AL30 &gt; 0,(AM30-AL30)/AL30,)</f>
        <v>-4.7105938627930347E-2</v>
      </c>
      <c r="AO30" s="52"/>
      <c r="AP30" s="51"/>
      <c r="AQ30" s="49"/>
    </row>
    <row r="31" spans="1:90" s="127" customFormat="1" x14ac:dyDescent="0.25">
      <c r="A31" s="449"/>
      <c r="B31" s="490"/>
      <c r="C31" s="493"/>
      <c r="D31" s="496"/>
      <c r="E31" s="203" t="s">
        <v>12</v>
      </c>
      <c r="F31" s="199"/>
      <c r="G31" s="195"/>
      <c r="H31" s="195"/>
      <c r="I31" s="195"/>
      <c r="J31" s="194" t="s">
        <v>109</v>
      </c>
      <c r="K31" s="195"/>
      <c r="L31" s="195"/>
      <c r="M31" s="195"/>
      <c r="N31" s="195"/>
      <c r="O31" s="200" t="s">
        <v>109</v>
      </c>
      <c r="P31" s="195"/>
      <c r="Q31" s="195"/>
      <c r="R31" s="195"/>
      <c r="S31" s="195"/>
      <c r="T31" s="194" t="s">
        <v>109</v>
      </c>
      <c r="U31" s="195"/>
      <c r="V31" s="195"/>
      <c r="W31" s="195"/>
      <c r="X31" s="195"/>
      <c r="Y31" s="200" t="s">
        <v>109</v>
      </c>
      <c r="Z31" s="195"/>
      <c r="AA31" s="195"/>
      <c r="AB31" s="195"/>
      <c r="AC31" s="195"/>
      <c r="AD31" s="194" t="s">
        <v>109</v>
      </c>
      <c r="AE31" s="195"/>
      <c r="AF31" s="195"/>
      <c r="AG31" s="195"/>
      <c r="AH31" s="195"/>
      <c r="AI31" s="194" t="s">
        <v>109</v>
      </c>
      <c r="AJ31" s="195"/>
      <c r="AK31" s="195"/>
      <c r="AL31" s="195"/>
      <c r="AM31" s="195"/>
      <c r="AN31" s="194" t="s">
        <v>109</v>
      </c>
      <c r="AO31" s="124"/>
      <c r="AP31" s="125"/>
      <c r="AQ31" s="128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</row>
    <row r="32" spans="1:90" ht="30" x14ac:dyDescent="0.25">
      <c r="A32" s="449"/>
      <c r="B32" s="490"/>
      <c r="C32" s="493"/>
      <c r="D32" s="496"/>
      <c r="E32" s="211" t="s">
        <v>67</v>
      </c>
      <c r="F32" s="27">
        <v>142594409.86958057</v>
      </c>
      <c r="G32" s="28">
        <v>140559410.4092769</v>
      </c>
      <c r="H32" s="28">
        <v>137615259.70556974</v>
      </c>
      <c r="I32" s="28">
        <v>135720229.59894216</v>
      </c>
      <c r="J32" s="32">
        <f>IF(H32 &gt; 0,(I32-H32)/H32,)</f>
        <v>-1.3770493989416824E-2</v>
      </c>
      <c r="K32" s="28">
        <v>21758652.436363257</v>
      </c>
      <c r="L32" s="28">
        <v>22400964.534534469</v>
      </c>
      <c r="M32" s="28">
        <v>21758652.436363257</v>
      </c>
      <c r="N32" s="28">
        <v>22400964.534534469</v>
      </c>
      <c r="O32" s="32">
        <f>IF(M32 &gt; 0,(N32-M32)/M32,)</f>
        <v>2.951984733658294E-2</v>
      </c>
      <c r="P32" s="28">
        <v>28131425.445249002</v>
      </c>
      <c r="Q32" s="28">
        <v>27087168.81574361</v>
      </c>
      <c r="R32" s="28">
        <v>26588444.479725569</v>
      </c>
      <c r="S32" s="28">
        <v>25770478.22711046</v>
      </c>
      <c r="T32" s="32">
        <f>IF(R32 &gt; 0,(S32-R32)/R32,)</f>
        <v>-3.0763975426950273E-2</v>
      </c>
      <c r="U32" s="28">
        <v>34757605.658775672</v>
      </c>
      <c r="V32" s="28">
        <v>34941885.66696652</v>
      </c>
      <c r="W32" s="28">
        <v>34255784.481675677</v>
      </c>
      <c r="X32" s="28">
        <v>34464975.676609524</v>
      </c>
      <c r="Y32" s="32">
        <f>IF(W32 &gt; 0,(X32-W32)/W32,)</f>
        <v>6.106740747558956E-3</v>
      </c>
      <c r="Z32" s="28">
        <v>17580914.344165899</v>
      </c>
      <c r="AA32" s="28">
        <v>17147551.70090273</v>
      </c>
      <c r="AB32" s="28">
        <v>17580914.344165899</v>
      </c>
      <c r="AC32" s="28">
        <v>17147551.70090273</v>
      </c>
      <c r="AD32" s="32">
        <f>IF(AB32 &gt; 0,(AC32-AB32)/AB32,)</f>
        <v>-2.4649607795113167E-2</v>
      </c>
      <c r="AE32" s="28">
        <v>13150587.013284422</v>
      </c>
      <c r="AF32" s="28">
        <v>12847726.975728991</v>
      </c>
      <c r="AG32" s="28">
        <v>11517460.592136422</v>
      </c>
      <c r="AH32" s="28">
        <v>11242959.54070399</v>
      </c>
      <c r="AI32" s="32">
        <f>IF(AG32 &gt; 0,(AH32-AG32)/AG32,)</f>
        <v>-2.3833469994231971E-2</v>
      </c>
      <c r="AJ32" s="28">
        <v>27215224.971742399</v>
      </c>
      <c r="AK32" s="28">
        <v>26134112.715400606</v>
      </c>
      <c r="AL32" s="28">
        <v>25914003.371503003</v>
      </c>
      <c r="AM32" s="28">
        <v>24693299.919081002</v>
      </c>
      <c r="AN32" s="32">
        <f>IF(AL32 &gt; 0,(AM32-AL32)/AL32,)</f>
        <v>-4.7105938627930347E-2</v>
      </c>
      <c r="AO32" s="52"/>
      <c r="AP32" s="51"/>
      <c r="AQ32" s="49"/>
    </row>
    <row r="33" spans="1:90" s="127" customFormat="1" ht="30" x14ac:dyDescent="0.25">
      <c r="A33" s="449"/>
      <c r="B33" s="490"/>
      <c r="C33" s="493"/>
      <c r="D33" s="496"/>
      <c r="E33" s="211" t="s">
        <v>73</v>
      </c>
      <c r="F33" s="199"/>
      <c r="G33" s="195"/>
      <c r="H33" s="195"/>
      <c r="I33" s="195"/>
      <c r="J33" s="194"/>
      <c r="K33" s="195"/>
      <c r="L33" s="195"/>
      <c r="M33" s="195"/>
      <c r="N33" s="195"/>
      <c r="O33" s="194"/>
      <c r="P33" s="195"/>
      <c r="Q33" s="195"/>
      <c r="R33" s="195"/>
      <c r="S33" s="195"/>
      <c r="T33" s="194"/>
      <c r="U33" s="195"/>
      <c r="V33" s="195"/>
      <c r="W33" s="195"/>
      <c r="X33" s="195"/>
      <c r="Y33" s="194"/>
      <c r="Z33" s="195"/>
      <c r="AA33" s="195"/>
      <c r="AB33" s="195"/>
      <c r="AC33" s="195"/>
      <c r="AD33" s="194"/>
      <c r="AE33" s="195"/>
      <c r="AF33" s="195"/>
      <c r="AG33" s="195"/>
      <c r="AH33" s="195"/>
      <c r="AI33" s="194"/>
      <c r="AJ33" s="195"/>
      <c r="AK33" s="195"/>
      <c r="AL33" s="195"/>
      <c r="AM33" s="195"/>
      <c r="AN33" s="194"/>
      <c r="AO33" s="124"/>
      <c r="AP33" s="125"/>
      <c r="AQ33" s="126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</row>
    <row r="34" spans="1:90" x14ac:dyDescent="0.25">
      <c r="A34" s="449"/>
      <c r="B34" s="490"/>
      <c r="C34" s="493"/>
      <c r="D34" s="496"/>
      <c r="E34" s="211" t="s">
        <v>74</v>
      </c>
      <c r="F34" s="27">
        <v>142594409.86958057</v>
      </c>
      <c r="G34" s="28">
        <v>140559410.4092769</v>
      </c>
      <c r="H34" s="28">
        <v>137615259.70556974</v>
      </c>
      <c r="I34" s="28">
        <v>135720229.59894216</v>
      </c>
      <c r="J34" s="32">
        <f>IF(H34 &gt; 0,(I34-H34)/H34,)</f>
        <v>-1.3770493989416824E-2</v>
      </c>
      <c r="K34" s="28">
        <v>21758652.436363257</v>
      </c>
      <c r="L34" s="28">
        <v>22400964.534534469</v>
      </c>
      <c r="M34" s="28">
        <v>21758652.436363257</v>
      </c>
      <c r="N34" s="28">
        <v>22400964.534534469</v>
      </c>
      <c r="O34" s="32">
        <f>IF(M34 &gt; 0,(N34-M34)/M34,)</f>
        <v>2.951984733658294E-2</v>
      </c>
      <c r="P34" s="28">
        <v>28131425.445249002</v>
      </c>
      <c r="Q34" s="28">
        <v>27087168.81574361</v>
      </c>
      <c r="R34" s="28">
        <v>26588444.479725569</v>
      </c>
      <c r="S34" s="28">
        <v>25770478.22711046</v>
      </c>
      <c r="T34" s="32">
        <f>IF(R34 &gt; 0,(S34-R34)/R34,)</f>
        <v>-3.0763975426950273E-2</v>
      </c>
      <c r="U34" s="28">
        <v>34757605.658775672</v>
      </c>
      <c r="V34" s="28">
        <v>34941885.66696652</v>
      </c>
      <c r="W34" s="28">
        <v>34255784.481675677</v>
      </c>
      <c r="X34" s="28">
        <v>34464975.676609524</v>
      </c>
      <c r="Y34" s="32">
        <f>IF(W34 &gt; 0,(X34-W34)/W34,)</f>
        <v>6.106740747558956E-3</v>
      </c>
      <c r="Z34" s="28">
        <v>17580914.344165899</v>
      </c>
      <c r="AA34" s="28">
        <v>17147551.70090273</v>
      </c>
      <c r="AB34" s="28">
        <v>17580914.344165899</v>
      </c>
      <c r="AC34" s="28">
        <v>17147551.70090273</v>
      </c>
      <c r="AD34" s="32">
        <f>IF(AB34 &gt; 0,(AC34-AB34)/AB34,)</f>
        <v>-2.4649607795113167E-2</v>
      </c>
      <c r="AE34" s="28">
        <v>13150587.013284422</v>
      </c>
      <c r="AF34" s="28">
        <v>12847726.975728991</v>
      </c>
      <c r="AG34" s="28">
        <v>11517460.592136422</v>
      </c>
      <c r="AH34" s="28">
        <v>11242959.54070399</v>
      </c>
      <c r="AI34" s="32">
        <f>IF(AG34 &gt; 0,(AH34-AG34)/AG34,)</f>
        <v>-2.3833469994231971E-2</v>
      </c>
      <c r="AJ34" s="28">
        <v>27215224.971742399</v>
      </c>
      <c r="AK34" s="28">
        <v>26134112.715400606</v>
      </c>
      <c r="AL34" s="28">
        <v>25914003.371503003</v>
      </c>
      <c r="AM34" s="28">
        <v>24693299.919081002</v>
      </c>
      <c r="AN34" s="32">
        <f>IF(AL34 &gt; 0,(AM34-AL34)/AL34,)</f>
        <v>-4.7105938627930347E-2</v>
      </c>
      <c r="AO34" s="53">
        <f>AO32+AO33</f>
        <v>0</v>
      </c>
      <c r="AP34" s="54">
        <f>AP32+AP33</f>
        <v>0</v>
      </c>
      <c r="AQ34" s="55" t="e">
        <f>(AP34-AO34)/AO34</f>
        <v>#DIV/0!</v>
      </c>
    </row>
    <row r="35" spans="1:90" x14ac:dyDescent="0.25">
      <c r="A35" s="449"/>
      <c r="B35" s="491"/>
      <c r="C35" s="494"/>
      <c r="D35" s="497"/>
      <c r="E35" s="211" t="s">
        <v>81</v>
      </c>
      <c r="F35" s="113">
        <v>0.37</v>
      </c>
      <c r="G35" s="31">
        <v>0.37</v>
      </c>
      <c r="H35" s="416" t="s">
        <v>109</v>
      </c>
      <c r="I35" s="417"/>
      <c r="J35" s="418"/>
      <c r="K35" s="28"/>
      <c r="L35" s="28"/>
      <c r="M35" s="416" t="s">
        <v>109</v>
      </c>
      <c r="N35" s="417"/>
      <c r="O35" s="418"/>
      <c r="P35" s="28"/>
      <c r="Q35" s="28"/>
      <c r="R35" s="416" t="s">
        <v>109</v>
      </c>
      <c r="S35" s="417"/>
      <c r="T35" s="418"/>
      <c r="U35" s="28"/>
      <c r="V35" s="28"/>
      <c r="W35" s="416" t="s">
        <v>109</v>
      </c>
      <c r="X35" s="417"/>
      <c r="Y35" s="418"/>
      <c r="Z35" s="28"/>
      <c r="AA35" s="28"/>
      <c r="AB35" s="416" t="s">
        <v>109</v>
      </c>
      <c r="AC35" s="417"/>
      <c r="AD35" s="418"/>
      <c r="AE35" s="28"/>
      <c r="AF35" s="28"/>
      <c r="AG35" s="416" t="s">
        <v>109</v>
      </c>
      <c r="AH35" s="417"/>
      <c r="AI35" s="418"/>
      <c r="AJ35" s="28"/>
      <c r="AK35" s="28"/>
      <c r="AL35" s="416" t="s">
        <v>109</v>
      </c>
      <c r="AM35" s="417"/>
      <c r="AN35" s="418"/>
      <c r="AO35" s="53"/>
      <c r="AP35" s="54"/>
      <c r="AQ35" s="49"/>
    </row>
    <row r="36" spans="1:90" s="5" customFormat="1" x14ac:dyDescent="0.25">
      <c r="A36" s="449"/>
      <c r="B36" s="485" t="s">
        <v>49</v>
      </c>
      <c r="C36" s="485"/>
      <c r="D36" s="485"/>
      <c r="E36" s="397" t="s">
        <v>79</v>
      </c>
      <c r="F36" s="115">
        <v>275</v>
      </c>
      <c r="G36" s="116">
        <v>275</v>
      </c>
      <c r="H36" s="419">
        <v>265</v>
      </c>
      <c r="I36" s="420"/>
      <c r="J36" s="25" t="s">
        <v>109</v>
      </c>
      <c r="K36" s="114">
        <v>28</v>
      </c>
      <c r="L36" s="114">
        <v>28</v>
      </c>
      <c r="M36" s="419">
        <v>28</v>
      </c>
      <c r="N36" s="420"/>
      <c r="O36" s="25" t="s">
        <v>109</v>
      </c>
      <c r="P36" s="114">
        <v>46</v>
      </c>
      <c r="Q36" s="114">
        <v>46</v>
      </c>
      <c r="R36" s="419">
        <v>41</v>
      </c>
      <c r="S36" s="420"/>
      <c r="T36" s="25" t="s">
        <v>109</v>
      </c>
      <c r="U36" s="114">
        <v>87</v>
      </c>
      <c r="V36" s="114">
        <v>87</v>
      </c>
      <c r="W36" s="419">
        <v>86</v>
      </c>
      <c r="X36" s="420"/>
      <c r="Y36" s="25" t="s">
        <v>109</v>
      </c>
      <c r="Z36" s="114">
        <v>44</v>
      </c>
      <c r="AA36" s="114">
        <v>44</v>
      </c>
      <c r="AB36" s="419">
        <v>44</v>
      </c>
      <c r="AC36" s="420"/>
      <c r="AD36" s="25" t="s">
        <v>109</v>
      </c>
      <c r="AE36" s="114">
        <v>30</v>
      </c>
      <c r="AF36" s="114">
        <v>30</v>
      </c>
      <c r="AG36" s="419">
        <v>28</v>
      </c>
      <c r="AH36" s="420"/>
      <c r="AI36" s="25" t="s">
        <v>109</v>
      </c>
      <c r="AJ36" s="114">
        <v>40</v>
      </c>
      <c r="AK36" s="114">
        <v>40</v>
      </c>
      <c r="AL36" s="419">
        <v>38</v>
      </c>
      <c r="AM36" s="420"/>
      <c r="AN36" s="25" t="s">
        <v>109</v>
      </c>
      <c r="AO36" s="56"/>
      <c r="AP36" s="57"/>
      <c r="AQ36" s="58"/>
      <c r="AR36" s="26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</row>
    <row r="37" spans="1:90" s="5" customFormat="1" x14ac:dyDescent="0.25">
      <c r="A37" s="449"/>
      <c r="B37" s="485" t="s">
        <v>18</v>
      </c>
      <c r="C37" s="485"/>
      <c r="D37" s="485"/>
      <c r="E37" s="424"/>
      <c r="F37" s="114">
        <v>1404845.7999999998</v>
      </c>
      <c r="G37" s="114">
        <v>1404845.7999999998</v>
      </c>
      <c r="H37" s="419">
        <v>1358337.2999999998</v>
      </c>
      <c r="I37" s="420"/>
      <c r="J37" s="25" t="s">
        <v>109</v>
      </c>
      <c r="K37" s="114">
        <v>204688.6</v>
      </c>
      <c r="L37" s="114">
        <v>204688.6</v>
      </c>
      <c r="M37" s="419">
        <v>204688.6</v>
      </c>
      <c r="N37" s="420"/>
      <c r="O37" s="25" t="s">
        <v>109</v>
      </c>
      <c r="P37" s="114">
        <v>281870.80000000005</v>
      </c>
      <c r="Q37" s="114">
        <v>281870.80000000005</v>
      </c>
      <c r="R37" s="419">
        <v>266170.3</v>
      </c>
      <c r="S37" s="420"/>
      <c r="T37" s="25" t="s">
        <v>109</v>
      </c>
      <c r="U37" s="114">
        <v>289458.59999999998</v>
      </c>
      <c r="V37" s="114">
        <v>289458.59999999998</v>
      </c>
      <c r="W37" s="419">
        <v>287083.59999999998</v>
      </c>
      <c r="X37" s="420"/>
      <c r="Y37" s="25" t="s">
        <v>109</v>
      </c>
      <c r="Z37" s="114">
        <v>216802.3</v>
      </c>
      <c r="AA37" s="114">
        <v>216802.3</v>
      </c>
      <c r="AB37" s="419">
        <v>216802.3</v>
      </c>
      <c r="AC37" s="420"/>
      <c r="AD37" s="25" t="s">
        <v>109</v>
      </c>
      <c r="AE37" s="114">
        <v>143201.5</v>
      </c>
      <c r="AF37" s="114">
        <v>143201.5</v>
      </c>
      <c r="AG37" s="419">
        <v>129120.5</v>
      </c>
      <c r="AH37" s="420"/>
      <c r="AI37" s="25" t="s">
        <v>109</v>
      </c>
      <c r="AJ37" s="114">
        <v>268824</v>
      </c>
      <c r="AK37" s="114">
        <v>268824</v>
      </c>
      <c r="AL37" s="419">
        <v>254472</v>
      </c>
      <c r="AM37" s="420"/>
      <c r="AN37" s="25" t="s">
        <v>109</v>
      </c>
      <c r="AO37" s="56"/>
      <c r="AP37" s="57"/>
      <c r="AQ37" s="58"/>
      <c r="AR37" s="26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</row>
    <row r="38" spans="1:90" ht="30" x14ac:dyDescent="0.25">
      <c r="A38" s="449"/>
      <c r="B38" s="485" t="s">
        <v>5</v>
      </c>
      <c r="C38" s="485"/>
      <c r="D38" s="485"/>
      <c r="E38" s="212" t="s">
        <v>82</v>
      </c>
      <c r="F38" s="121">
        <v>0</v>
      </c>
      <c r="G38" s="30">
        <v>0</v>
      </c>
      <c r="H38" s="31">
        <v>0</v>
      </c>
      <c r="I38" s="31">
        <v>0</v>
      </c>
      <c r="J38" s="24" t="s">
        <v>109</v>
      </c>
      <c r="K38" s="29">
        <v>0</v>
      </c>
      <c r="L38" s="30">
        <v>0</v>
      </c>
      <c r="M38" s="31">
        <v>0</v>
      </c>
      <c r="N38" s="31">
        <v>0</v>
      </c>
      <c r="O38" s="24" t="s">
        <v>109</v>
      </c>
      <c r="P38" s="29">
        <v>0</v>
      </c>
      <c r="Q38" s="30">
        <v>0</v>
      </c>
      <c r="R38" s="31">
        <v>0</v>
      </c>
      <c r="S38" s="31">
        <v>0</v>
      </c>
      <c r="T38" s="24" t="s">
        <v>109</v>
      </c>
      <c r="U38" s="29">
        <v>0</v>
      </c>
      <c r="V38" s="30">
        <v>0</v>
      </c>
      <c r="W38" s="31">
        <v>0</v>
      </c>
      <c r="X38" s="31">
        <v>0</v>
      </c>
      <c r="Y38" s="24" t="s">
        <v>109</v>
      </c>
      <c r="Z38" s="29">
        <v>0</v>
      </c>
      <c r="AA38" s="30">
        <v>0</v>
      </c>
      <c r="AB38" s="31">
        <v>0</v>
      </c>
      <c r="AC38" s="31">
        <v>0</v>
      </c>
      <c r="AD38" s="25" t="s">
        <v>109</v>
      </c>
      <c r="AE38" s="29">
        <v>0</v>
      </c>
      <c r="AF38" s="30">
        <v>0</v>
      </c>
      <c r="AG38" s="31">
        <v>0</v>
      </c>
      <c r="AH38" s="31">
        <v>0</v>
      </c>
      <c r="AI38" s="24" t="s">
        <v>109</v>
      </c>
      <c r="AJ38" s="29">
        <v>0</v>
      </c>
      <c r="AK38" s="30">
        <v>0</v>
      </c>
      <c r="AL38" s="31">
        <v>0</v>
      </c>
      <c r="AM38" s="31">
        <v>0</v>
      </c>
      <c r="AN38" s="24" t="s">
        <v>109</v>
      </c>
      <c r="AO38" s="59">
        <v>0</v>
      </c>
      <c r="AP38" s="60">
        <v>0</v>
      </c>
      <c r="AQ38" s="61"/>
      <c r="AR38" s="269"/>
    </row>
    <row r="39" spans="1:90" ht="15.75" thickBot="1" x14ac:dyDescent="0.3">
      <c r="A39" s="450"/>
      <c r="B39" s="257" t="s">
        <v>23</v>
      </c>
      <c r="C39" s="258" t="s">
        <v>24</v>
      </c>
      <c r="D39" s="500" t="s">
        <v>26</v>
      </c>
      <c r="E39" s="501"/>
      <c r="F39" s="174">
        <v>168.17008359750008</v>
      </c>
      <c r="G39" s="175">
        <v>163.32348279552673</v>
      </c>
      <c r="H39" s="285">
        <v>168.87671892562696</v>
      </c>
      <c r="I39" s="285">
        <v>164.06103517508086</v>
      </c>
      <c r="J39" s="286">
        <f>IF(H39 &gt; 0,(I39-H39)/H39,)</f>
        <v>-2.8515971776233523E-2</v>
      </c>
      <c r="K39" s="174">
        <v>188.72952311149504</v>
      </c>
      <c r="L39" s="175">
        <v>183.23636446939031</v>
      </c>
      <c r="M39" s="285">
        <v>188.72952311149504</v>
      </c>
      <c r="N39" s="285">
        <v>183.23636446939031</v>
      </c>
      <c r="O39" s="286">
        <f>IF(M39 &gt; 0,(N39-M39)/M39,)</f>
        <v>-2.9105984858868946E-2</v>
      </c>
      <c r="P39" s="174">
        <v>170.83408053492943</v>
      </c>
      <c r="Q39" s="175">
        <v>164.6868530321884</v>
      </c>
      <c r="R39" s="285">
        <v>171.57019168446914</v>
      </c>
      <c r="S39" s="285">
        <v>166.74379235304829</v>
      </c>
      <c r="T39" s="286">
        <f>IF(R39 &gt; 0,(S39-R39)/R39,)</f>
        <v>-2.813075677094869E-2</v>
      </c>
      <c r="U39" s="174">
        <v>180.32880583474898</v>
      </c>
      <c r="V39" s="175">
        <v>177.58398415916548</v>
      </c>
      <c r="W39" s="285">
        <v>180.0327269406794</v>
      </c>
      <c r="X39" s="285">
        <v>177.35756611534055</v>
      </c>
      <c r="Y39" s="286">
        <f>IF(W39 &gt; 0,(X39-W39)/W39,)</f>
        <v>-1.4859302921186727E-2</v>
      </c>
      <c r="Z39" s="174">
        <v>149.41162058828724</v>
      </c>
      <c r="AA39" s="175">
        <v>144.93910314438631</v>
      </c>
      <c r="AB39" s="285">
        <v>149.41162058828724</v>
      </c>
      <c r="AC39" s="285">
        <v>144.93910314438631</v>
      </c>
      <c r="AD39" s="286">
        <f>IF(AB39 &gt; 0,(AC39-AB39)/AB39,)</f>
        <v>-2.9934200742157926E-2</v>
      </c>
      <c r="AE39" s="174">
        <v>140.27933357377299</v>
      </c>
      <c r="AF39" s="175">
        <v>136.19644991640641</v>
      </c>
      <c r="AG39" s="285">
        <v>140.77706798679299</v>
      </c>
      <c r="AH39" s="285">
        <v>135.37697000547448</v>
      </c>
      <c r="AI39" s="286">
        <f>IF(AG39 &gt; 0,(AH39-AG39)/AG39,)</f>
        <v>-3.8359216160299067E-2</v>
      </c>
      <c r="AJ39" s="174">
        <v>166.77539737642707</v>
      </c>
      <c r="AK39" s="175">
        <v>160.77086055020067</v>
      </c>
      <c r="AL39" s="285">
        <v>168.44825954474936</v>
      </c>
      <c r="AM39" s="285">
        <v>161.73104313762246</v>
      </c>
      <c r="AN39" s="286">
        <f>IF(AL39 &gt; 0,(AM39-AL39)/AL39,)</f>
        <v>-3.9877030640037135E-2</v>
      </c>
      <c r="AO39" s="62"/>
      <c r="AP39" s="63"/>
      <c r="AQ39" s="64" t="e">
        <f>(AP39-AO39)/AO39</f>
        <v>#DIV/0!</v>
      </c>
    </row>
    <row r="40" spans="1:90" s="127" customFormat="1" ht="20.100000000000001" customHeight="1" thickTop="1" x14ac:dyDescent="0.25">
      <c r="A40" s="431" t="s">
        <v>20</v>
      </c>
      <c r="B40" s="502" t="s">
        <v>100</v>
      </c>
      <c r="C40" s="505" t="s">
        <v>21</v>
      </c>
      <c r="D40" s="508" t="s">
        <v>83</v>
      </c>
      <c r="E40" s="213" t="s">
        <v>95</v>
      </c>
      <c r="F40" s="250"/>
      <c r="G40" s="251"/>
      <c r="H40" s="255"/>
      <c r="I40" s="255"/>
      <c r="J40" s="235"/>
      <c r="K40" s="250"/>
      <c r="L40" s="251"/>
      <c r="M40" s="255"/>
      <c r="N40" s="255"/>
      <c r="O40" s="235"/>
      <c r="P40" s="250"/>
      <c r="Q40" s="251"/>
      <c r="R40" s="255"/>
      <c r="S40" s="255"/>
      <c r="T40" s="235"/>
      <c r="U40" s="250"/>
      <c r="V40" s="251"/>
      <c r="W40" s="255"/>
      <c r="X40" s="255"/>
      <c r="Y40" s="235"/>
      <c r="Z40" s="250"/>
      <c r="AA40" s="251"/>
      <c r="AB40" s="255"/>
      <c r="AC40" s="255"/>
      <c r="AD40" s="235"/>
      <c r="AE40" s="250"/>
      <c r="AF40" s="251"/>
      <c r="AG40" s="255"/>
      <c r="AH40" s="255"/>
      <c r="AI40" s="235"/>
      <c r="AJ40" s="250"/>
      <c r="AK40" s="251"/>
      <c r="AL40" s="255"/>
      <c r="AM40" s="255"/>
      <c r="AN40" s="235"/>
      <c r="AO40" s="134"/>
      <c r="AP40" s="135"/>
      <c r="AQ40" s="136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</row>
    <row r="41" spans="1:90" s="127" customFormat="1" ht="20.100000000000001" customHeight="1" x14ac:dyDescent="0.25">
      <c r="A41" s="432"/>
      <c r="B41" s="503"/>
      <c r="C41" s="506"/>
      <c r="D41" s="496"/>
      <c r="E41" s="203" t="s">
        <v>96</v>
      </c>
      <c r="F41" s="229"/>
      <c r="G41" s="198"/>
      <c r="H41" s="230"/>
      <c r="I41" s="230"/>
      <c r="J41" s="231"/>
      <c r="K41" s="229"/>
      <c r="L41" s="198"/>
      <c r="M41" s="230"/>
      <c r="N41" s="230"/>
      <c r="O41" s="231"/>
      <c r="P41" s="229"/>
      <c r="Q41" s="198"/>
      <c r="R41" s="230"/>
      <c r="S41" s="230"/>
      <c r="T41" s="231"/>
      <c r="U41" s="229"/>
      <c r="V41" s="198"/>
      <c r="W41" s="230"/>
      <c r="X41" s="230"/>
      <c r="Y41" s="231"/>
      <c r="Z41" s="229"/>
      <c r="AA41" s="198"/>
      <c r="AB41" s="230"/>
      <c r="AC41" s="230"/>
      <c r="AD41" s="231"/>
      <c r="AE41" s="229"/>
      <c r="AF41" s="198"/>
      <c r="AG41" s="230"/>
      <c r="AH41" s="230"/>
      <c r="AI41" s="231"/>
      <c r="AJ41" s="229"/>
      <c r="AK41" s="198"/>
      <c r="AL41" s="230"/>
      <c r="AM41" s="230"/>
      <c r="AN41" s="231"/>
      <c r="AO41" s="130"/>
      <c r="AP41" s="131"/>
      <c r="AQ41" s="132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</row>
    <row r="42" spans="1:90" s="127" customFormat="1" ht="20.100000000000001" customHeight="1" x14ac:dyDescent="0.25">
      <c r="A42" s="432"/>
      <c r="B42" s="504"/>
      <c r="C42" s="506"/>
      <c r="D42" s="497"/>
      <c r="E42" s="214" t="s">
        <v>85</v>
      </c>
      <c r="F42" s="42">
        <v>92</v>
      </c>
      <c r="G42" s="34">
        <v>62</v>
      </c>
      <c r="H42" s="35">
        <v>92</v>
      </c>
      <c r="I42" s="35">
        <v>62</v>
      </c>
      <c r="J42" s="21">
        <f>IF(H42 &gt; 0,(I42-H42)/H42,)</f>
        <v>-0.32608695652173914</v>
      </c>
      <c r="K42" s="229"/>
      <c r="L42" s="198"/>
      <c r="M42" s="230"/>
      <c r="N42" s="230"/>
      <c r="O42" s="231"/>
      <c r="P42" s="229"/>
      <c r="Q42" s="198"/>
      <c r="R42" s="230"/>
      <c r="S42" s="230"/>
      <c r="T42" s="231"/>
      <c r="U42" s="229"/>
      <c r="V42" s="198"/>
      <c r="W42" s="230"/>
      <c r="X42" s="230"/>
      <c r="Y42" s="231"/>
      <c r="Z42" s="229"/>
      <c r="AA42" s="198"/>
      <c r="AB42" s="230"/>
      <c r="AC42" s="230"/>
      <c r="AD42" s="231"/>
      <c r="AE42" s="229"/>
      <c r="AF42" s="198"/>
      <c r="AG42" s="230"/>
      <c r="AH42" s="230"/>
      <c r="AI42" s="231"/>
      <c r="AJ42" s="229"/>
      <c r="AK42" s="198"/>
      <c r="AL42" s="230"/>
      <c r="AM42" s="230"/>
      <c r="AN42" s="231"/>
      <c r="AO42" s="130"/>
      <c r="AP42" s="131"/>
      <c r="AQ42" s="126" t="e">
        <f>(AP42-AO42)/AO42</f>
        <v>#DIV/0!</v>
      </c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</row>
    <row r="43" spans="1:90" ht="14.45" customHeight="1" x14ac:dyDescent="0.25">
      <c r="A43" s="432"/>
      <c r="B43" s="509" t="s">
        <v>101</v>
      </c>
      <c r="C43" s="506"/>
      <c r="D43" s="495" t="s">
        <v>22</v>
      </c>
      <c r="E43" s="203" t="s">
        <v>95</v>
      </c>
      <c r="F43" s="232"/>
      <c r="G43" s="233"/>
      <c r="H43" s="234"/>
      <c r="I43" s="234"/>
      <c r="J43" s="260"/>
      <c r="K43" s="229"/>
      <c r="L43" s="198"/>
      <c r="M43" s="230"/>
      <c r="N43" s="230"/>
      <c r="O43" s="260"/>
      <c r="P43" s="229"/>
      <c r="Q43" s="198"/>
      <c r="R43" s="230"/>
      <c r="S43" s="230"/>
      <c r="T43" s="260"/>
      <c r="U43" s="229"/>
      <c r="V43" s="198"/>
      <c r="W43" s="230"/>
      <c r="X43" s="230"/>
      <c r="Y43" s="260"/>
      <c r="Z43" s="229"/>
      <c r="AA43" s="198"/>
      <c r="AB43" s="230"/>
      <c r="AC43" s="230"/>
      <c r="AD43" s="260"/>
      <c r="AE43" s="229"/>
      <c r="AF43" s="198"/>
      <c r="AG43" s="230"/>
      <c r="AH43" s="230"/>
      <c r="AI43" s="260"/>
      <c r="AJ43" s="229"/>
      <c r="AK43" s="198"/>
      <c r="AL43" s="230"/>
      <c r="AM43" s="230"/>
      <c r="AN43" s="260"/>
      <c r="AO43" s="73"/>
      <c r="AP43" s="48"/>
      <c r="AQ43" s="49"/>
    </row>
    <row r="44" spans="1:90" s="127" customFormat="1" ht="14.45" customHeight="1" x14ac:dyDescent="0.25">
      <c r="A44" s="432"/>
      <c r="B44" s="510"/>
      <c r="C44" s="506"/>
      <c r="D44" s="496"/>
      <c r="E44" s="203" t="s">
        <v>86</v>
      </c>
      <c r="F44" s="229"/>
      <c r="G44" s="198"/>
      <c r="H44" s="230"/>
      <c r="I44" s="230"/>
      <c r="J44" s="231"/>
      <c r="K44" s="229"/>
      <c r="L44" s="198"/>
      <c r="M44" s="230"/>
      <c r="N44" s="230"/>
      <c r="O44" s="231" t="s">
        <v>109</v>
      </c>
      <c r="P44" s="229"/>
      <c r="Q44" s="198"/>
      <c r="R44" s="230"/>
      <c r="S44" s="230"/>
      <c r="T44" s="231" t="s">
        <v>109</v>
      </c>
      <c r="U44" s="229"/>
      <c r="V44" s="198"/>
      <c r="W44" s="230"/>
      <c r="X44" s="230"/>
      <c r="Y44" s="231" t="s">
        <v>109</v>
      </c>
      <c r="Z44" s="229"/>
      <c r="AA44" s="198"/>
      <c r="AB44" s="230"/>
      <c r="AC44" s="230"/>
      <c r="AD44" s="231" t="s">
        <v>109</v>
      </c>
      <c r="AE44" s="229"/>
      <c r="AF44" s="198"/>
      <c r="AG44" s="230"/>
      <c r="AH44" s="230"/>
      <c r="AI44" s="231" t="s">
        <v>109</v>
      </c>
      <c r="AJ44" s="229"/>
      <c r="AK44" s="198"/>
      <c r="AL44" s="230"/>
      <c r="AM44" s="230"/>
      <c r="AN44" s="231" t="s">
        <v>109</v>
      </c>
      <c r="AO44" s="133"/>
      <c r="AP44" s="129"/>
      <c r="AQ44" s="126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</row>
    <row r="45" spans="1:90" ht="14.45" customHeight="1" x14ac:dyDescent="0.25">
      <c r="A45" s="432"/>
      <c r="B45" s="510"/>
      <c r="C45" s="506"/>
      <c r="D45" s="497"/>
      <c r="E45" s="215" t="s">
        <v>87</v>
      </c>
      <c r="F45" s="42">
        <v>5877</v>
      </c>
      <c r="G45" s="34">
        <v>5839</v>
      </c>
      <c r="H45" s="35">
        <v>5802</v>
      </c>
      <c r="I45" s="35">
        <v>5774</v>
      </c>
      <c r="J45" s="21">
        <f>IF(H45 &gt; 0,(I45-H45)/H45,)</f>
        <v>-4.8259220958290243E-3</v>
      </c>
      <c r="K45" s="27">
        <v>301</v>
      </c>
      <c r="L45" s="28">
        <v>317</v>
      </c>
      <c r="M45" s="120">
        <v>301</v>
      </c>
      <c r="N45" s="120">
        <v>317</v>
      </c>
      <c r="O45" s="21">
        <f>IF(M45 &gt; 0,(N45-M45)/M45,)</f>
        <v>5.3156146179401995E-2</v>
      </c>
      <c r="P45" s="27">
        <v>1460</v>
      </c>
      <c r="Q45" s="28">
        <v>1506</v>
      </c>
      <c r="R45" s="120">
        <v>1416</v>
      </c>
      <c r="S45" s="120">
        <v>1472</v>
      </c>
      <c r="T45" s="21">
        <f>IF(R45 &gt; 0,(S45-R45)/R45,)</f>
        <v>3.954802259887006E-2</v>
      </c>
      <c r="U45" s="27">
        <v>990</v>
      </c>
      <c r="V45" s="28">
        <v>1019</v>
      </c>
      <c r="W45" s="120">
        <v>990</v>
      </c>
      <c r="X45" s="120">
        <v>1019</v>
      </c>
      <c r="Y45" s="21">
        <f>IF(W45 &gt; 0,(X45-W45)/W45,)</f>
        <v>2.9292929292929294E-2</v>
      </c>
      <c r="Z45" s="27">
        <v>1917</v>
      </c>
      <c r="AA45" s="28">
        <v>1823</v>
      </c>
      <c r="AB45" s="120">
        <v>1917</v>
      </c>
      <c r="AC45" s="120">
        <v>1823</v>
      </c>
      <c r="AD45" s="21">
        <f>IF(AB45 &gt; 0,(AC45-AB45)/AB45,)</f>
        <v>-4.903495044340115E-2</v>
      </c>
      <c r="AE45" s="27">
        <v>40</v>
      </c>
      <c r="AF45" s="28">
        <v>38</v>
      </c>
      <c r="AG45" s="120">
        <v>40</v>
      </c>
      <c r="AH45" s="120">
        <v>38</v>
      </c>
      <c r="AI45" s="21">
        <f>IF(AG45 &gt; 0,(AH45-AG45)/AG45,)</f>
        <v>-0.05</v>
      </c>
      <c r="AJ45" s="27">
        <v>1167</v>
      </c>
      <c r="AK45" s="28">
        <v>1133</v>
      </c>
      <c r="AL45" s="120">
        <v>1136</v>
      </c>
      <c r="AM45" s="120">
        <v>1102</v>
      </c>
      <c r="AN45" s="21">
        <f>IF(AL45 &gt; 0,(AM45-AL45)/AL45,)</f>
        <v>-2.9929577464788731E-2</v>
      </c>
      <c r="AO45" s="74"/>
      <c r="AP45" s="75"/>
      <c r="AQ45" s="64" t="e">
        <f>(AP45-AO45)/AO45</f>
        <v>#DIV/0!</v>
      </c>
    </row>
    <row r="46" spans="1:90" s="127" customFormat="1" ht="14.45" customHeight="1" x14ac:dyDescent="0.25">
      <c r="A46" s="432"/>
      <c r="B46" s="510"/>
      <c r="C46" s="506"/>
      <c r="D46" s="495" t="s">
        <v>22</v>
      </c>
      <c r="E46" s="203" t="s">
        <v>84</v>
      </c>
      <c r="F46" s="232"/>
      <c r="G46" s="233"/>
      <c r="H46" s="234"/>
      <c r="I46" s="234"/>
      <c r="J46" s="231"/>
      <c r="K46" s="229"/>
      <c r="L46" s="198"/>
      <c r="M46" s="230"/>
      <c r="N46" s="230"/>
      <c r="O46" s="231"/>
      <c r="P46" s="229"/>
      <c r="Q46" s="198"/>
      <c r="R46" s="230"/>
      <c r="S46" s="230"/>
      <c r="T46" s="231"/>
      <c r="U46" s="229"/>
      <c r="V46" s="198"/>
      <c r="W46" s="230"/>
      <c r="X46" s="230"/>
      <c r="Y46" s="231"/>
      <c r="Z46" s="229"/>
      <c r="AA46" s="198"/>
      <c r="AB46" s="230"/>
      <c r="AC46" s="230"/>
      <c r="AD46" s="231"/>
      <c r="AE46" s="229"/>
      <c r="AF46" s="198"/>
      <c r="AG46" s="230"/>
      <c r="AH46" s="230"/>
      <c r="AI46" s="231"/>
      <c r="AJ46" s="229"/>
      <c r="AK46" s="198"/>
      <c r="AL46" s="230"/>
      <c r="AM46" s="230"/>
      <c r="AN46" s="231"/>
      <c r="AO46" s="133"/>
      <c r="AP46" s="129"/>
      <c r="AQ46" s="126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</row>
    <row r="47" spans="1:90" s="127" customFormat="1" ht="14.45" customHeight="1" x14ac:dyDescent="0.25">
      <c r="A47" s="432"/>
      <c r="B47" s="510"/>
      <c r="C47" s="506"/>
      <c r="D47" s="496"/>
      <c r="E47" s="203" t="s">
        <v>86</v>
      </c>
      <c r="F47" s="229"/>
      <c r="G47" s="198"/>
      <c r="H47" s="230"/>
      <c r="I47" s="230"/>
      <c r="J47" s="231"/>
      <c r="K47" s="229"/>
      <c r="L47" s="198"/>
      <c r="M47" s="230"/>
      <c r="N47" s="230"/>
      <c r="O47" s="231" t="s">
        <v>109</v>
      </c>
      <c r="P47" s="229"/>
      <c r="Q47" s="198"/>
      <c r="R47" s="230"/>
      <c r="S47" s="230"/>
      <c r="T47" s="231" t="s">
        <v>109</v>
      </c>
      <c r="U47" s="229"/>
      <c r="V47" s="198"/>
      <c r="W47" s="230"/>
      <c r="X47" s="230"/>
      <c r="Y47" s="231" t="s">
        <v>109</v>
      </c>
      <c r="Z47" s="229"/>
      <c r="AA47" s="198"/>
      <c r="AB47" s="230"/>
      <c r="AC47" s="230"/>
      <c r="AD47" s="231" t="s">
        <v>109</v>
      </c>
      <c r="AE47" s="229"/>
      <c r="AF47" s="198"/>
      <c r="AG47" s="230"/>
      <c r="AH47" s="230"/>
      <c r="AI47" s="231" t="s">
        <v>109</v>
      </c>
      <c r="AJ47" s="229"/>
      <c r="AK47" s="198"/>
      <c r="AL47" s="230"/>
      <c r="AM47" s="230"/>
      <c r="AN47" s="231" t="s">
        <v>109</v>
      </c>
      <c r="AO47" s="133"/>
      <c r="AP47" s="129"/>
      <c r="AQ47" s="126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</row>
    <row r="48" spans="1:90" s="127" customFormat="1" x14ac:dyDescent="0.25">
      <c r="A48" s="432"/>
      <c r="B48" s="511"/>
      <c r="C48" s="506"/>
      <c r="D48" s="497"/>
      <c r="E48" s="203" t="s">
        <v>99</v>
      </c>
      <c r="F48" s="42">
        <v>147</v>
      </c>
      <c r="G48" s="34">
        <v>68</v>
      </c>
      <c r="H48" s="360"/>
      <c r="I48" s="360"/>
      <c r="J48" s="260"/>
      <c r="K48" s="229"/>
      <c r="L48" s="198"/>
      <c r="M48" s="230"/>
      <c r="N48" s="230"/>
      <c r="O48" s="260"/>
      <c r="P48" s="229"/>
      <c r="Q48" s="198"/>
      <c r="R48" s="230"/>
      <c r="S48" s="230"/>
      <c r="T48" s="260"/>
      <c r="U48" s="229"/>
      <c r="V48" s="198"/>
      <c r="W48" s="230"/>
      <c r="X48" s="230"/>
      <c r="Y48" s="260"/>
      <c r="Z48" s="229"/>
      <c r="AA48" s="198"/>
      <c r="AB48" s="230"/>
      <c r="AC48" s="230"/>
      <c r="AD48" s="260"/>
      <c r="AE48" s="229"/>
      <c r="AF48" s="198"/>
      <c r="AG48" s="230"/>
      <c r="AH48" s="230"/>
      <c r="AI48" s="260"/>
      <c r="AJ48" s="229"/>
      <c r="AK48" s="198"/>
      <c r="AL48" s="230"/>
      <c r="AM48" s="230"/>
      <c r="AN48" s="260"/>
      <c r="AO48" s="133"/>
      <c r="AP48" s="129"/>
      <c r="AQ48" s="126" t="e">
        <f>(AP48-AO48)/AO48</f>
        <v>#DIV/0!</v>
      </c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</row>
    <row r="49" spans="1:90" x14ac:dyDescent="0.25">
      <c r="A49" s="432"/>
      <c r="B49" s="256" t="s">
        <v>27</v>
      </c>
      <c r="C49" s="506"/>
      <c r="D49" s="498" t="s">
        <v>28</v>
      </c>
      <c r="E49" s="499"/>
      <c r="F49" s="177">
        <f>F42+F45</f>
        <v>5969</v>
      </c>
      <c r="G49" s="178">
        <f>G42+G45</f>
        <v>5901</v>
      </c>
      <c r="H49" s="178">
        <f>H42+H45</f>
        <v>5894</v>
      </c>
      <c r="I49" s="178">
        <f>I42+I45</f>
        <v>5836</v>
      </c>
      <c r="J49" s="182">
        <f>IF(H49 &gt; 0,(I49-H49)/H49,)</f>
        <v>-9.8405157787580591E-3</v>
      </c>
      <c r="K49" s="177">
        <f>K42+K45</f>
        <v>301</v>
      </c>
      <c r="L49" s="178">
        <f>L42+L45</f>
        <v>317</v>
      </c>
      <c r="M49" s="178">
        <f>M42+M45</f>
        <v>301</v>
      </c>
      <c r="N49" s="178">
        <f>N42+N45</f>
        <v>317</v>
      </c>
      <c r="O49" s="182">
        <f>IF(M49 &gt; 0,(N49-M49)/M49,)</f>
        <v>5.3156146179401995E-2</v>
      </c>
      <c r="P49" s="177">
        <f>P42+P45</f>
        <v>1460</v>
      </c>
      <c r="Q49" s="178">
        <f>Q42+Q45</f>
        <v>1506</v>
      </c>
      <c r="R49" s="178">
        <f>R42+R45</f>
        <v>1416</v>
      </c>
      <c r="S49" s="178">
        <f>S42+S45</f>
        <v>1472</v>
      </c>
      <c r="T49" s="182">
        <f>IF(R49 &gt; 0,(S49-R49)/R49,)</f>
        <v>3.954802259887006E-2</v>
      </c>
      <c r="U49" s="177">
        <f>U42+U45</f>
        <v>990</v>
      </c>
      <c r="V49" s="178">
        <f>V42+V45</f>
        <v>1019</v>
      </c>
      <c r="W49" s="178">
        <f>W42+W45</f>
        <v>990</v>
      </c>
      <c r="X49" s="178">
        <f>X42+X45</f>
        <v>1019</v>
      </c>
      <c r="Y49" s="182">
        <f>IF(W49 &gt; 0,(X49-W49)/W49,)</f>
        <v>2.9292929292929294E-2</v>
      </c>
      <c r="Z49" s="177">
        <f>Z42+Z45</f>
        <v>1917</v>
      </c>
      <c r="AA49" s="178">
        <f>AA42+AA45</f>
        <v>1823</v>
      </c>
      <c r="AB49" s="178">
        <f>AB42+AB45</f>
        <v>1917</v>
      </c>
      <c r="AC49" s="178">
        <f>AC42+AC45</f>
        <v>1823</v>
      </c>
      <c r="AD49" s="182">
        <f>IF(AB49 &gt; 0,(AC49-AB49)/AB49,)</f>
        <v>-4.903495044340115E-2</v>
      </c>
      <c r="AE49" s="177">
        <f>AE42+AE45</f>
        <v>40</v>
      </c>
      <c r="AF49" s="178">
        <f>AF42+AF45</f>
        <v>38</v>
      </c>
      <c r="AG49" s="178">
        <f>AG42+AG45</f>
        <v>40</v>
      </c>
      <c r="AH49" s="178">
        <f>AH42+AH45</f>
        <v>38</v>
      </c>
      <c r="AI49" s="182">
        <f>IF(AG49 &gt; 0,(AH49-AG49)/AG49,)</f>
        <v>-0.05</v>
      </c>
      <c r="AJ49" s="177">
        <f>AJ42+AJ45</f>
        <v>1167</v>
      </c>
      <c r="AK49" s="178">
        <f>AK42+AK45</f>
        <v>1133</v>
      </c>
      <c r="AL49" s="178">
        <f>AL42+AL45</f>
        <v>1136</v>
      </c>
      <c r="AM49" s="178">
        <f>AM42+AM45</f>
        <v>1102</v>
      </c>
      <c r="AN49" s="182">
        <f>IF(AL49 &gt; 0,(AM49-AL49)/AL49,)</f>
        <v>-2.9929577464788731E-2</v>
      </c>
      <c r="AO49" s="76">
        <f>AO42+AO45</f>
        <v>0</v>
      </c>
      <c r="AP49" s="77">
        <f>AP42+AP45</f>
        <v>0</v>
      </c>
      <c r="AQ49" s="64" t="e">
        <f>(AP49-AO49)/AO49</f>
        <v>#DIV/0!</v>
      </c>
      <c r="AR49" s="270"/>
    </row>
    <row r="50" spans="1:90" x14ac:dyDescent="0.25">
      <c r="A50" s="432"/>
      <c r="B50" s="256" t="s">
        <v>27</v>
      </c>
      <c r="C50" s="507"/>
      <c r="D50" s="498" t="s">
        <v>106</v>
      </c>
      <c r="E50" s="499"/>
      <c r="F50" s="177">
        <f>F42+F45+F48</f>
        <v>6116</v>
      </c>
      <c r="G50" s="178">
        <f>G42+G45+G48</f>
        <v>5969</v>
      </c>
      <c r="H50" s="361">
        <f>H42+H45+H48</f>
        <v>5894</v>
      </c>
      <c r="I50" s="361">
        <f>I42+I45+I48</f>
        <v>5836</v>
      </c>
      <c r="J50" s="182">
        <f>IF(H50 &gt; 0,(I50-H50)/H50,)</f>
        <v>-9.8405157787580591E-3</v>
      </c>
      <c r="K50" s="177">
        <f>K42+K45+K48</f>
        <v>301</v>
      </c>
      <c r="L50" s="178">
        <f>L42+L45+L48</f>
        <v>317</v>
      </c>
      <c r="M50" s="288">
        <f>M42+M45+M48</f>
        <v>301</v>
      </c>
      <c r="N50" s="289">
        <f>N42+N45+N48</f>
        <v>317</v>
      </c>
      <c r="O50" s="182">
        <f>IF(M50 &gt; 0,(N50-M50)/M50,)</f>
        <v>5.3156146179401995E-2</v>
      </c>
      <c r="P50" s="177">
        <f>P42+P45+P48</f>
        <v>1460</v>
      </c>
      <c r="Q50" s="178">
        <f>Q42+Q45+Q48</f>
        <v>1506</v>
      </c>
      <c r="R50" s="288">
        <f>R42+R45+R48</f>
        <v>1416</v>
      </c>
      <c r="S50" s="287">
        <f>S42+S45+S48</f>
        <v>1472</v>
      </c>
      <c r="T50" s="182">
        <f>IF(R50 &gt; 0,(S50-R50)/R50,)</f>
        <v>3.954802259887006E-2</v>
      </c>
      <c r="U50" s="177">
        <f>U42+U45+U48</f>
        <v>990</v>
      </c>
      <c r="V50" s="178">
        <f>V42+V45+V48</f>
        <v>1019</v>
      </c>
      <c r="W50" s="288">
        <f>W42+W45+W48</f>
        <v>990</v>
      </c>
      <c r="X50" s="287">
        <f>X42+X45+X48</f>
        <v>1019</v>
      </c>
      <c r="Y50" s="182">
        <f>IF(W50 &gt; 0,(X50-W50)/W50,)</f>
        <v>2.9292929292929294E-2</v>
      </c>
      <c r="Z50" s="177">
        <f>Z42+Z45+Z48</f>
        <v>1917</v>
      </c>
      <c r="AA50" s="178">
        <f>AA42+AA45+AA48</f>
        <v>1823</v>
      </c>
      <c r="AB50" s="288">
        <f>AB42+AB45+AB48</f>
        <v>1917</v>
      </c>
      <c r="AC50" s="287">
        <f>AC42+AC45+AC48</f>
        <v>1823</v>
      </c>
      <c r="AD50" s="182">
        <f>IF(AB50 &gt; 0,(AC50-AB50)/AB50,)</f>
        <v>-4.903495044340115E-2</v>
      </c>
      <c r="AE50" s="177">
        <f>AE42+AE45+AE48</f>
        <v>40</v>
      </c>
      <c r="AF50" s="178">
        <f>AF42+AF45+AF48</f>
        <v>38</v>
      </c>
      <c r="AG50" s="288">
        <f>AG42+AG45+AG48</f>
        <v>40</v>
      </c>
      <c r="AH50" s="287">
        <f>AH42+AH45+AH48</f>
        <v>38</v>
      </c>
      <c r="AI50" s="182">
        <f>IF(AG50 &gt; 0,(AH50-AG50)/AG50,)</f>
        <v>-0.05</v>
      </c>
      <c r="AJ50" s="177">
        <f>AJ42+AJ45+AJ48</f>
        <v>1167</v>
      </c>
      <c r="AK50" s="178">
        <f>AK42+AK45+AK48</f>
        <v>1133</v>
      </c>
      <c r="AL50" s="288">
        <f>AL42+AL45+AL48</f>
        <v>1136</v>
      </c>
      <c r="AM50" s="287">
        <f>AM42+AM45+AM48</f>
        <v>1102</v>
      </c>
      <c r="AN50" s="182">
        <f>IF(AL50 &gt; 0,(AM50-AL50)/AL50,)</f>
        <v>-2.9929577464788731E-2</v>
      </c>
      <c r="AO50" s="76">
        <f>AO42+AO45+AO48</f>
        <v>0</v>
      </c>
      <c r="AP50" s="77">
        <f>AP42+AP45+AP48</f>
        <v>0</v>
      </c>
      <c r="AQ50" s="64"/>
      <c r="AR50" s="270"/>
    </row>
    <row r="51" spans="1:90" x14ac:dyDescent="0.25">
      <c r="A51" s="432"/>
      <c r="B51" s="485" t="s">
        <v>49</v>
      </c>
      <c r="C51" s="485"/>
      <c r="D51" s="485"/>
      <c r="E51" s="428" t="s">
        <v>31</v>
      </c>
      <c r="F51" s="115">
        <v>270</v>
      </c>
      <c r="G51" s="116">
        <v>270</v>
      </c>
      <c r="H51" s="416">
        <v>264</v>
      </c>
      <c r="I51" s="484"/>
      <c r="J51" s="26" t="s">
        <v>109</v>
      </c>
      <c r="K51" s="27">
        <v>29</v>
      </c>
      <c r="L51" s="28">
        <v>29</v>
      </c>
      <c r="M51" s="416">
        <v>29</v>
      </c>
      <c r="N51" s="484"/>
      <c r="O51" s="26" t="s">
        <v>109</v>
      </c>
      <c r="P51" s="27">
        <v>43</v>
      </c>
      <c r="Q51" s="28">
        <v>43</v>
      </c>
      <c r="R51" s="416">
        <v>40</v>
      </c>
      <c r="S51" s="484"/>
      <c r="T51" s="26" t="s">
        <v>109</v>
      </c>
      <c r="U51" s="27">
        <v>85</v>
      </c>
      <c r="V51" s="28">
        <v>85</v>
      </c>
      <c r="W51" s="416">
        <v>84</v>
      </c>
      <c r="X51" s="484"/>
      <c r="Y51" s="26" t="s">
        <v>109</v>
      </c>
      <c r="Z51" s="27">
        <v>47</v>
      </c>
      <c r="AA51" s="28">
        <v>47</v>
      </c>
      <c r="AB51" s="416">
        <v>47</v>
      </c>
      <c r="AC51" s="484"/>
      <c r="AD51" s="26" t="s">
        <v>109</v>
      </c>
      <c r="AE51" s="27">
        <v>27</v>
      </c>
      <c r="AF51" s="28">
        <v>27</v>
      </c>
      <c r="AG51" s="416">
        <v>26</v>
      </c>
      <c r="AH51" s="484"/>
      <c r="AI51" s="26" t="s">
        <v>109</v>
      </c>
      <c r="AJ51" s="27">
        <v>39</v>
      </c>
      <c r="AK51" s="28">
        <v>39</v>
      </c>
      <c r="AL51" s="416">
        <v>38</v>
      </c>
      <c r="AM51" s="484"/>
      <c r="AN51" s="26" t="s">
        <v>109</v>
      </c>
      <c r="AO51" s="74"/>
      <c r="AP51" s="75"/>
      <c r="AQ51" s="50"/>
      <c r="AR51" s="270"/>
    </row>
    <row r="52" spans="1:90" x14ac:dyDescent="0.25">
      <c r="A52" s="432"/>
      <c r="B52" s="485" t="s">
        <v>18</v>
      </c>
      <c r="C52" s="485"/>
      <c r="D52" s="485"/>
      <c r="E52" s="428"/>
      <c r="F52" s="115">
        <v>1391020.7999999998</v>
      </c>
      <c r="G52" s="28">
        <v>1391020.7999999998</v>
      </c>
      <c r="H52" s="416">
        <v>1364185.2999999998</v>
      </c>
      <c r="I52" s="484"/>
      <c r="J52" s="24" t="s">
        <v>109</v>
      </c>
      <c r="K52" s="27">
        <v>205439.6</v>
      </c>
      <c r="L52" s="28">
        <v>205439.6</v>
      </c>
      <c r="M52" s="416">
        <v>205439.6</v>
      </c>
      <c r="N52" s="484"/>
      <c r="O52" s="24" t="s">
        <v>109</v>
      </c>
      <c r="P52" s="27">
        <v>282968.80000000005</v>
      </c>
      <c r="Q52" s="28">
        <v>282968.80000000005</v>
      </c>
      <c r="R52" s="416">
        <v>271299.3</v>
      </c>
      <c r="S52" s="484"/>
      <c r="T52" s="24" t="s">
        <v>109</v>
      </c>
      <c r="U52" s="27">
        <v>278189.59999999998</v>
      </c>
      <c r="V52" s="28">
        <v>278189.59999999998</v>
      </c>
      <c r="W52" s="416">
        <v>275814.59999999998</v>
      </c>
      <c r="X52" s="484"/>
      <c r="Y52" s="24" t="s">
        <v>109</v>
      </c>
      <c r="Z52" s="27">
        <v>229989.8</v>
      </c>
      <c r="AA52" s="28">
        <v>229989.8</v>
      </c>
      <c r="AB52" s="416">
        <v>229989.8</v>
      </c>
      <c r="AC52" s="484"/>
      <c r="AD52" s="24" t="s">
        <v>109</v>
      </c>
      <c r="AE52" s="27">
        <v>135426</v>
      </c>
      <c r="AF52" s="28">
        <v>135426</v>
      </c>
      <c r="AG52" s="416">
        <v>127793</v>
      </c>
      <c r="AH52" s="484"/>
      <c r="AI52" s="24" t="s">
        <v>109</v>
      </c>
      <c r="AJ52" s="27">
        <v>259007</v>
      </c>
      <c r="AK52" s="28">
        <v>259007</v>
      </c>
      <c r="AL52" s="416">
        <v>253849</v>
      </c>
      <c r="AM52" s="484"/>
      <c r="AN52" s="24" t="s">
        <v>109</v>
      </c>
      <c r="AO52" s="74"/>
      <c r="AP52" s="75"/>
      <c r="AQ52" s="50"/>
      <c r="AR52" s="270"/>
    </row>
    <row r="53" spans="1:90" x14ac:dyDescent="0.25">
      <c r="A53" s="432"/>
      <c r="B53" s="512" t="s">
        <v>5</v>
      </c>
      <c r="C53" s="512"/>
      <c r="D53" s="512"/>
      <c r="E53" s="216" t="s">
        <v>30</v>
      </c>
      <c r="F53" s="113">
        <v>0</v>
      </c>
      <c r="G53" s="31">
        <v>0</v>
      </c>
      <c r="H53" s="117">
        <v>0</v>
      </c>
      <c r="I53" s="117">
        <v>0</v>
      </c>
      <c r="J53" s="24" t="s">
        <v>109</v>
      </c>
      <c r="K53" s="113">
        <v>0</v>
      </c>
      <c r="L53" s="31">
        <v>0</v>
      </c>
      <c r="M53" s="117">
        <v>0</v>
      </c>
      <c r="N53" s="117">
        <v>0</v>
      </c>
      <c r="O53" s="24" t="s">
        <v>109</v>
      </c>
      <c r="P53" s="113">
        <v>0</v>
      </c>
      <c r="Q53" s="31">
        <v>0</v>
      </c>
      <c r="R53" s="117">
        <v>0</v>
      </c>
      <c r="S53" s="117">
        <v>0</v>
      </c>
      <c r="T53" s="24" t="s">
        <v>109</v>
      </c>
      <c r="U53" s="113">
        <v>0</v>
      </c>
      <c r="V53" s="31">
        <v>0</v>
      </c>
      <c r="W53" s="117">
        <v>0</v>
      </c>
      <c r="X53" s="117">
        <v>0</v>
      </c>
      <c r="Y53" s="24" t="s">
        <v>109</v>
      </c>
      <c r="Z53" s="113">
        <v>0</v>
      </c>
      <c r="AA53" s="31">
        <v>0</v>
      </c>
      <c r="AB53" s="117">
        <v>0</v>
      </c>
      <c r="AC53" s="117">
        <v>0</v>
      </c>
      <c r="AD53" s="24" t="s">
        <v>109</v>
      </c>
      <c r="AE53" s="113">
        <v>0</v>
      </c>
      <c r="AF53" s="31">
        <v>0</v>
      </c>
      <c r="AG53" s="117">
        <v>0</v>
      </c>
      <c r="AH53" s="117">
        <v>0</v>
      </c>
      <c r="AI53" s="24" t="s">
        <v>109</v>
      </c>
      <c r="AJ53" s="113">
        <v>0</v>
      </c>
      <c r="AK53" s="31">
        <v>0</v>
      </c>
      <c r="AL53" s="117">
        <v>0</v>
      </c>
      <c r="AM53" s="117">
        <v>0</v>
      </c>
      <c r="AN53" s="24" t="s">
        <v>109</v>
      </c>
      <c r="AO53" s="74"/>
      <c r="AP53" s="75"/>
      <c r="AQ53" s="50"/>
      <c r="AR53" s="270"/>
    </row>
    <row r="54" spans="1:90" x14ac:dyDescent="0.25">
      <c r="A54" s="432"/>
      <c r="B54" s="513" t="s">
        <v>29</v>
      </c>
      <c r="C54" s="513" t="s">
        <v>33</v>
      </c>
      <c r="D54" s="513" t="s">
        <v>32</v>
      </c>
      <c r="E54" s="216" t="s">
        <v>450</v>
      </c>
      <c r="F54" s="162">
        <v>4.2251968015044303</v>
      </c>
      <c r="G54" s="166">
        <v>4.19766368245282</v>
      </c>
      <c r="H54" s="163">
        <v>4.2533246276581673</v>
      </c>
      <c r="I54" s="163">
        <v>4.2326178810444697</v>
      </c>
      <c r="J54" s="21">
        <f>IF(H54 &gt; 0,(I54-H54)/H54,)</f>
        <v>-4.868367318837487E-3</v>
      </c>
      <c r="K54" s="169">
        <v>1.4653377163617174</v>
      </c>
      <c r="L54" s="173">
        <v>1.546891101495832</v>
      </c>
      <c r="M54" s="164">
        <v>1.4653377163617174</v>
      </c>
      <c r="N54" s="164">
        <v>1.546891101495832</v>
      </c>
      <c r="O54" s="21">
        <f>IF(M54 &gt; 0,(N54-M54)/M54,)</f>
        <v>5.5655009915805104E-2</v>
      </c>
      <c r="P54" s="169">
        <v>5.1618743841791739</v>
      </c>
      <c r="Q54" s="173">
        <v>5.3227488661265401</v>
      </c>
      <c r="R54" s="164">
        <v>5.2205229678815481</v>
      </c>
      <c r="S54" s="164">
        <v>5.4259445681254546</v>
      </c>
      <c r="T54" s="21">
        <f>IF(R54 &gt; 0,(S54-R54)/R54,)</f>
        <v>3.9348854800128404E-2</v>
      </c>
      <c r="U54" s="169">
        <v>3.5599208337186004</v>
      </c>
      <c r="V54" s="173">
        <v>3.665559028755959</v>
      </c>
      <c r="W54" s="164">
        <v>3.5905745954269421</v>
      </c>
      <c r="X54" s="164">
        <v>3.6971224481626739</v>
      </c>
      <c r="Y54" s="21">
        <f>IF(W54 &gt; 0,(X54-W54)/W54,)</f>
        <v>2.9674318108147406E-2</v>
      </c>
      <c r="Z54" s="169">
        <v>8.3371214057996195</v>
      </c>
      <c r="AA54" s="173">
        <v>7.9274918735557502</v>
      </c>
      <c r="AB54" s="164">
        <v>8.3371214057996195</v>
      </c>
      <c r="AC54" s="164">
        <v>7.9274918735557502</v>
      </c>
      <c r="AD54" s="21">
        <f>IF(AB54 &gt; 0,(AC54-AB54)/AB54,)</f>
        <v>-4.9133209450316427E-2</v>
      </c>
      <c r="AE54" s="169">
        <v>0.2971738259634425</v>
      </c>
      <c r="AF54" s="173">
        <v>0.28394186079464084</v>
      </c>
      <c r="AG54" s="164">
        <v>0.31492166671824878</v>
      </c>
      <c r="AH54" s="164">
        <v>0.30089921055906843</v>
      </c>
      <c r="AI54" s="21">
        <f>IF(AG54 &gt; 0,(AH54-AG54)/AG54,)</f>
        <v>-4.4526806635142809E-2</v>
      </c>
      <c r="AJ54" s="169">
        <v>4.5080555367831856</v>
      </c>
      <c r="AK54" s="173">
        <v>4.3769363927836737</v>
      </c>
      <c r="AL54" s="164">
        <v>4.4787639383509585</v>
      </c>
      <c r="AM54" s="164">
        <v>4.344362235128818</v>
      </c>
      <c r="AN54" s="21">
        <f>IF(AL54 &gt; 0,(AM54-AL54)/AL54,)</f>
        <v>-3.0008659771344419E-2</v>
      </c>
      <c r="AO54" s="78"/>
      <c r="AP54" s="79"/>
      <c r="AQ54" s="80" t="e">
        <f>(AP54-AO54)/AO54</f>
        <v>#DIV/0!</v>
      </c>
      <c r="AR54" s="270"/>
    </row>
    <row r="55" spans="1:90" ht="15.75" thickBot="1" x14ac:dyDescent="0.3">
      <c r="A55" s="433"/>
      <c r="B55" s="512"/>
      <c r="C55" s="512"/>
      <c r="D55" s="512"/>
      <c r="E55" s="216" t="s">
        <v>451</v>
      </c>
      <c r="F55" s="290">
        <f>IF(F52 &gt; 0,1000*F50/F52,)</f>
        <v>4.3967710619424247</v>
      </c>
      <c r="G55" s="291">
        <f>IF(G52 &gt; 0,1000*G50/G52,)</f>
        <v>4.2910932748094064</v>
      </c>
      <c r="H55" s="292">
        <f>IF(H52 &gt; 0,1000*H50/H52,)</f>
        <v>4.3205274239503977</v>
      </c>
      <c r="I55" s="292">
        <f>IF(H52 &gt; 0,1000*I50/H52,)</f>
        <v>4.2780112056624571</v>
      </c>
      <c r="J55" s="293">
        <f>IF(H55 &gt; 0,(I55-H55)/H55,)</f>
        <v>-9.8405157787580157E-3</v>
      </c>
      <c r="K55" s="290">
        <f>IF(K52 &gt; 0,1000*K50/K52,)</f>
        <v>1.4651508277858796</v>
      </c>
      <c r="L55" s="291">
        <f>IF(L52 &gt; 0,1000*L50/L52,)</f>
        <v>1.5430325993625376</v>
      </c>
      <c r="M55" s="292">
        <f>IF(M52 &gt; 0,1000*M50/K52,)</f>
        <v>1.4651508277858796</v>
      </c>
      <c r="N55" s="292">
        <f>IF(M52 &gt; 0,1000*N50/M52,)</f>
        <v>1.5430325993625376</v>
      </c>
      <c r="O55" s="293">
        <f>IF(M55 &gt; 0,(N55-M55)/M55,)</f>
        <v>5.3156146179401953E-2</v>
      </c>
      <c r="P55" s="290">
        <f>IF(P52 &gt; 0,1000*P50/P52,)</f>
        <v>5.159579430665147</v>
      </c>
      <c r="Q55" s="291">
        <f>IF(Q52 &gt; 0,1000*Q50/Q52,)</f>
        <v>5.3221415223162403</v>
      </c>
      <c r="R55" s="292">
        <f>IF(R52 &gt; 0,1000*R50/R52,)</f>
        <v>5.2193278788408231</v>
      </c>
      <c r="S55" s="292">
        <f>IF(R52 &gt; 0,1000*S50/R52,)</f>
        <v>5.4257419757441321</v>
      </c>
      <c r="T55" s="293">
        <f>IF(R55 &gt; 0,(S55-R55)/R55,)</f>
        <v>3.954802259886999E-2</v>
      </c>
      <c r="U55" s="290">
        <f>IF(U52 &gt; 0,1000*U50/U52,)</f>
        <v>3.5587239781789113</v>
      </c>
      <c r="V55" s="291">
        <f>IF(V52 &gt; 0,1000*V50/V52,)</f>
        <v>3.6629694280447582</v>
      </c>
      <c r="W55" s="292">
        <f>IF(W52 &gt; 0,1000*W50/W52,)</f>
        <v>3.5893676404367283</v>
      </c>
      <c r="X55" s="292">
        <f>IF(W52 &gt; 0,1000*X50/W52,)</f>
        <v>3.6945107329343698</v>
      </c>
      <c r="Y55" s="293">
        <f>IF(W55 &gt; 0,(X55-W55)/W55,)</f>
        <v>2.9292929292929291E-2</v>
      </c>
      <c r="Z55" s="290">
        <f>IF(Z52 &gt; 0,1000*Z50/Z52,)</f>
        <v>8.3351522545782473</v>
      </c>
      <c r="AA55" s="291">
        <f>IF(AA52 &gt; 0,1000*AA50/AA52,)</f>
        <v>7.9264384768367995</v>
      </c>
      <c r="AB55" s="292">
        <f>IF(AB52 &gt; 0,1000*AB50/AB52,)</f>
        <v>8.3351522545782473</v>
      </c>
      <c r="AC55" s="292">
        <f>IF(AB52 &gt; 0,1000*AC50/AB52,)</f>
        <v>7.9264384768367995</v>
      </c>
      <c r="AD55" s="293">
        <f>IF(AB55 &gt; 0,(AC55-AB55)/AB55,)</f>
        <v>-4.9034950443401157E-2</v>
      </c>
      <c r="AE55" s="290">
        <f>IF(AE52 &gt; 0,1000*AE50/AE52,)</f>
        <v>0.29536425797114291</v>
      </c>
      <c r="AF55" s="291">
        <f>IF(AF52 &gt; 0,1000*AF50/AF52,)</f>
        <v>0.28059604507258579</v>
      </c>
      <c r="AG55" s="292">
        <f>IF(AG52 &gt; 0,1000*AG50/AG52,)</f>
        <v>0.31300618969740129</v>
      </c>
      <c r="AH55" s="292">
        <f>IF(AG52 &gt; 0,1000*AH50/AG52,)</f>
        <v>0.29735588021253118</v>
      </c>
      <c r="AI55" s="293">
        <f>IF(AG55 &gt; 0,(AH55-AG55)/AG55,)</f>
        <v>-5.0000000000000169E-2</v>
      </c>
      <c r="AJ55" s="290">
        <f>IF(AJ52 &gt; 0,1000*AJ50/AJ52,)</f>
        <v>4.5056697309339127</v>
      </c>
      <c r="AK55" s="291">
        <f>IF(AK52 &gt; 0,1000*AK50/AK52,)</f>
        <v>4.3743991475133877</v>
      </c>
      <c r="AL55" s="292">
        <f>IF(AL52 &gt; 0,1000*AL50/AL52,)</f>
        <v>4.4751013397728574</v>
      </c>
      <c r="AM55" s="292">
        <f>IF(AL52 &gt; 0,1000*AM50/AL52,)</f>
        <v>4.3411634475613452</v>
      </c>
      <c r="AN55" s="293">
        <f>IF(AL55 &gt; 0,(AM55-AL55)/AL55,)</f>
        <v>-2.9929577464788873E-2</v>
      </c>
      <c r="AO55" s="81"/>
      <c r="AP55" s="63"/>
      <c r="AQ55" s="82"/>
      <c r="AR55" s="270"/>
    </row>
    <row r="56" spans="1:90" ht="15.75" thickTop="1" x14ac:dyDescent="0.25">
      <c r="A56" s="451" t="s">
        <v>34</v>
      </c>
      <c r="B56" s="502" t="s">
        <v>35</v>
      </c>
      <c r="C56" s="508" t="s">
        <v>50</v>
      </c>
      <c r="D56" s="508" t="s">
        <v>34</v>
      </c>
      <c r="E56" s="217" t="s">
        <v>8</v>
      </c>
      <c r="F56" s="250"/>
      <c r="G56" s="251"/>
      <c r="H56" s="251"/>
      <c r="I56" s="251"/>
      <c r="J56" s="235"/>
      <c r="K56" s="250"/>
      <c r="L56" s="251"/>
      <c r="M56" s="251"/>
      <c r="N56" s="251"/>
      <c r="O56" s="235"/>
      <c r="P56" s="250"/>
      <c r="Q56" s="251"/>
      <c r="R56" s="251"/>
      <c r="S56" s="251"/>
      <c r="T56" s="235"/>
      <c r="U56" s="250"/>
      <c r="V56" s="251"/>
      <c r="W56" s="251"/>
      <c r="X56" s="251"/>
      <c r="Y56" s="235"/>
      <c r="Z56" s="232"/>
      <c r="AA56" s="233"/>
      <c r="AB56" s="233"/>
      <c r="AC56" s="233"/>
      <c r="AD56" s="231"/>
      <c r="AE56" s="250"/>
      <c r="AF56" s="251"/>
      <c r="AG56" s="251"/>
      <c r="AH56" s="251"/>
      <c r="AI56" s="235"/>
      <c r="AJ56" s="250"/>
      <c r="AK56" s="251"/>
      <c r="AL56" s="251"/>
      <c r="AM56" s="251"/>
      <c r="AN56" s="235"/>
      <c r="AO56" s="83"/>
      <c r="AP56" s="69"/>
      <c r="AQ56" s="70"/>
    </row>
    <row r="57" spans="1:90" s="127" customFormat="1" x14ac:dyDescent="0.25">
      <c r="A57" s="452"/>
      <c r="B57" s="503"/>
      <c r="C57" s="496"/>
      <c r="D57" s="496"/>
      <c r="E57" s="203" t="s">
        <v>12</v>
      </c>
      <c r="F57" s="232"/>
      <c r="G57" s="233"/>
      <c r="H57" s="233"/>
      <c r="I57" s="233"/>
      <c r="J57" s="231"/>
      <c r="K57" s="232"/>
      <c r="L57" s="233"/>
      <c r="M57" s="233"/>
      <c r="N57" s="233"/>
      <c r="O57" s="231"/>
      <c r="P57" s="232"/>
      <c r="Q57" s="233"/>
      <c r="R57" s="233"/>
      <c r="S57" s="233"/>
      <c r="T57" s="231"/>
      <c r="U57" s="232"/>
      <c r="V57" s="233"/>
      <c r="W57" s="233"/>
      <c r="X57" s="233"/>
      <c r="Y57" s="231"/>
      <c r="Z57" s="232"/>
      <c r="AA57" s="233"/>
      <c r="AB57" s="233"/>
      <c r="AC57" s="233"/>
      <c r="AD57" s="231"/>
      <c r="AE57" s="232"/>
      <c r="AF57" s="233"/>
      <c r="AG57" s="233"/>
      <c r="AH57" s="233"/>
      <c r="AI57" s="231"/>
      <c r="AJ57" s="232"/>
      <c r="AK57" s="233"/>
      <c r="AL57" s="233"/>
      <c r="AM57" s="233"/>
      <c r="AN57" s="231"/>
      <c r="AO57" s="137"/>
      <c r="AP57" s="129"/>
      <c r="AQ57" s="128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</row>
    <row r="58" spans="1:90" ht="30" x14ac:dyDescent="0.25">
      <c r="A58" s="452"/>
      <c r="B58" s="503"/>
      <c r="C58" s="496"/>
      <c r="D58" s="496"/>
      <c r="E58" s="211" t="s">
        <v>36</v>
      </c>
      <c r="F58" s="27">
        <v>504273.233559874</v>
      </c>
      <c r="G58" s="28">
        <v>473168.45633492171</v>
      </c>
      <c r="H58" s="28">
        <v>501925.00845080521</v>
      </c>
      <c r="I58" s="28">
        <v>471819.49874560005</v>
      </c>
      <c r="J58" s="32">
        <f>IF(H58 &gt; 0,(I58-H58)/H58,)</f>
        <v>-5.9980095030781604E-2</v>
      </c>
      <c r="K58" s="42">
        <v>105506.49472239101</v>
      </c>
      <c r="L58" s="33">
        <v>101077.2365610337</v>
      </c>
      <c r="M58" s="28">
        <v>105506.49472239101</v>
      </c>
      <c r="N58" s="28">
        <v>101077.2365610337</v>
      </c>
      <c r="O58" s="32">
        <f>IF(M58 &gt; 0,(N58-M58)/M58,)</f>
        <v>-4.1980905279922244E-2</v>
      </c>
      <c r="P58" s="42">
        <v>101707.40690963915</v>
      </c>
      <c r="Q58" s="33">
        <v>95373.32082636781</v>
      </c>
      <c r="R58" s="28">
        <v>99952.876734438018</v>
      </c>
      <c r="S58" s="28">
        <v>94765.399947675513</v>
      </c>
      <c r="T58" s="32">
        <f>IF(R58 &gt; 0,(S58-R58)/R58,)</f>
        <v>-5.1899224476999954E-2</v>
      </c>
      <c r="U58" s="42">
        <v>94260.921521193392</v>
      </c>
      <c r="V58" s="33">
        <v>93434.413045353271</v>
      </c>
      <c r="W58" s="28">
        <v>94260.921521193392</v>
      </c>
      <c r="X58" s="28">
        <v>93434.413045353271</v>
      </c>
      <c r="Y58" s="32">
        <f>IF(W58 &gt; 0,(X58-W58)/W58,)</f>
        <v>-8.76830464313136E-3</v>
      </c>
      <c r="Z58" s="42">
        <v>78816.460043788655</v>
      </c>
      <c r="AA58" s="33">
        <v>68743.993739711223</v>
      </c>
      <c r="AB58" s="28">
        <v>78816.460043788655</v>
      </c>
      <c r="AC58" s="28">
        <v>68743.993739711223</v>
      </c>
      <c r="AD58" s="32">
        <f>IF(AB58 &gt; 0,(AC58-AB58)/AB58,)</f>
        <v>-0.12779648183236594</v>
      </c>
      <c r="AE58" s="42">
        <v>41583.978112422985</v>
      </c>
      <c r="AF58" s="33">
        <v>35882.679489826434</v>
      </c>
      <c r="AG58" s="28">
        <v>41583.978112422985</v>
      </c>
      <c r="AH58" s="28">
        <v>35882.679489826434</v>
      </c>
      <c r="AI58" s="32">
        <f>IF(AG58 &gt; 0,(AH58-AG58)/AG58,)</f>
        <v>-0.1371032518145088</v>
      </c>
      <c r="AJ58" s="42">
        <v>82397.972250438208</v>
      </c>
      <c r="AK58" s="33">
        <v>78656.812672629487</v>
      </c>
      <c r="AL58" s="28">
        <v>81804.277316570529</v>
      </c>
      <c r="AM58" s="28">
        <v>77915.775962000189</v>
      </c>
      <c r="AN58" s="32">
        <f>IF(AL58 &gt; 0,(AM58-AL58)/AL58,)</f>
        <v>-4.7534205815698512E-2</v>
      </c>
      <c r="AO58" s="84"/>
      <c r="AP58" s="48"/>
      <c r="AQ58" s="50"/>
    </row>
    <row r="59" spans="1:90" s="127" customFormat="1" ht="30" x14ac:dyDescent="0.25">
      <c r="A59" s="452"/>
      <c r="B59" s="503"/>
      <c r="C59" s="496"/>
      <c r="D59" s="496"/>
      <c r="E59" s="211" t="s">
        <v>75</v>
      </c>
      <c r="F59" s="237"/>
      <c r="G59" s="238"/>
      <c r="H59" s="238"/>
      <c r="I59" s="238"/>
      <c r="J59" s="194"/>
      <c r="K59" s="237"/>
      <c r="L59" s="238"/>
      <c r="M59" s="238"/>
      <c r="N59" s="238"/>
      <c r="O59" s="194"/>
      <c r="P59" s="237"/>
      <c r="Q59" s="238"/>
      <c r="R59" s="238"/>
      <c r="S59" s="238"/>
      <c r="T59" s="194"/>
      <c r="U59" s="237"/>
      <c r="V59" s="238"/>
      <c r="W59" s="238"/>
      <c r="X59" s="238"/>
      <c r="Y59" s="194"/>
      <c r="Z59" s="237"/>
      <c r="AA59" s="238"/>
      <c r="AB59" s="238"/>
      <c r="AC59" s="238"/>
      <c r="AD59" s="194"/>
      <c r="AE59" s="237"/>
      <c r="AF59" s="238"/>
      <c r="AG59" s="238"/>
      <c r="AH59" s="238"/>
      <c r="AI59" s="194"/>
      <c r="AJ59" s="237"/>
      <c r="AK59" s="238"/>
      <c r="AL59" s="238"/>
      <c r="AM59" s="238"/>
      <c r="AN59" s="194"/>
      <c r="AO59" s="137"/>
      <c r="AP59" s="129"/>
      <c r="AQ59" s="128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</row>
    <row r="60" spans="1:90" x14ac:dyDescent="0.25">
      <c r="A60" s="452"/>
      <c r="B60" s="504"/>
      <c r="C60" s="497"/>
      <c r="D60" s="497"/>
      <c r="E60" s="211" t="s">
        <v>104</v>
      </c>
      <c r="F60" s="27">
        <v>504273.233559874</v>
      </c>
      <c r="G60" s="28">
        <v>473168.45633492171</v>
      </c>
      <c r="H60" s="28">
        <v>501925.00845080521</v>
      </c>
      <c r="I60" s="28">
        <v>471819.49874560005</v>
      </c>
      <c r="J60" s="32">
        <f>IF(H60 &gt; 0,(I60-H60)/H60,)</f>
        <v>-5.9980095030781604E-2</v>
      </c>
      <c r="K60" s="42">
        <v>105506.49472239101</v>
      </c>
      <c r="L60" s="33">
        <v>101077.2365610337</v>
      </c>
      <c r="M60" s="36">
        <v>105506.49472239101</v>
      </c>
      <c r="N60" s="37">
        <v>101077.2365610337</v>
      </c>
      <c r="O60" s="32">
        <f>IF(M60 &gt; 0,(N60-M60)/M60,)</f>
        <v>-4.1980905279922244E-2</v>
      </c>
      <c r="P60" s="42">
        <v>101707.40690963915</v>
      </c>
      <c r="Q60" s="33">
        <v>95373.32082636781</v>
      </c>
      <c r="R60" s="36">
        <v>99952.876734438018</v>
      </c>
      <c r="S60" s="37">
        <v>94765.399947675513</v>
      </c>
      <c r="T60" s="32">
        <f>IF(R60 &gt; 0,(S60-R60)/R60,)</f>
        <v>-5.1899224476999954E-2</v>
      </c>
      <c r="U60" s="42">
        <v>94260.921521193392</v>
      </c>
      <c r="V60" s="33">
        <v>93434.413045353271</v>
      </c>
      <c r="W60" s="36">
        <v>94260.921521193392</v>
      </c>
      <c r="X60" s="37">
        <v>93434.413045353271</v>
      </c>
      <c r="Y60" s="32">
        <f>IF(W60 &gt; 0,(X60-W60)/W60,)</f>
        <v>-8.76830464313136E-3</v>
      </c>
      <c r="Z60" s="42">
        <v>78816.460043788655</v>
      </c>
      <c r="AA60" s="33">
        <v>68743.993739711223</v>
      </c>
      <c r="AB60" s="36">
        <v>78816.460043788655</v>
      </c>
      <c r="AC60" s="37">
        <v>68743.993739711223</v>
      </c>
      <c r="AD60" s="32">
        <f>IF(AB60 &gt; 0,(AC60-AB60)/AB60,)</f>
        <v>-0.12779648183236594</v>
      </c>
      <c r="AE60" s="42">
        <v>41583.978112422985</v>
      </c>
      <c r="AF60" s="33">
        <v>35882.679489826434</v>
      </c>
      <c r="AG60" s="36">
        <v>41583.978112422985</v>
      </c>
      <c r="AH60" s="37">
        <v>35882.679489826434</v>
      </c>
      <c r="AI60" s="32">
        <f>IF(AG60 &gt; 0,(AH60-AG60)/AG60,)</f>
        <v>-0.1371032518145088</v>
      </c>
      <c r="AJ60" s="42">
        <v>82397.972250438208</v>
      </c>
      <c r="AK60" s="33">
        <v>78656.812672629487</v>
      </c>
      <c r="AL60" s="36">
        <v>81804.277316570529</v>
      </c>
      <c r="AM60" s="37">
        <v>77915.775962000189</v>
      </c>
      <c r="AN60" s="32">
        <f>IF(AL60 &gt; 0,(AM60-AL60)/AL60,)</f>
        <v>-4.7534205815698512E-2</v>
      </c>
      <c r="AO60" s="85"/>
      <c r="AP60" s="86"/>
      <c r="AQ60" s="64" t="e">
        <f>(AP60-AO60)/AO60</f>
        <v>#DIV/0!</v>
      </c>
    </row>
    <row r="61" spans="1:90" x14ac:dyDescent="0.25">
      <c r="A61" s="452"/>
      <c r="B61" s="485" t="s">
        <v>49</v>
      </c>
      <c r="C61" s="485"/>
      <c r="D61" s="485"/>
      <c r="E61" s="397" t="s">
        <v>37</v>
      </c>
      <c r="F61" s="115">
        <v>212</v>
      </c>
      <c r="G61" s="118">
        <v>212</v>
      </c>
      <c r="H61" s="482">
        <v>209</v>
      </c>
      <c r="I61" s="483"/>
      <c r="J61" s="26" t="s">
        <v>109</v>
      </c>
      <c r="K61" s="27">
        <v>27</v>
      </c>
      <c r="L61" s="28">
        <v>27</v>
      </c>
      <c r="M61" s="419">
        <v>27</v>
      </c>
      <c r="N61" s="420"/>
      <c r="O61" s="26" t="s">
        <v>109</v>
      </c>
      <c r="P61" s="27">
        <v>36</v>
      </c>
      <c r="Q61" s="28">
        <v>36</v>
      </c>
      <c r="R61" s="419">
        <v>34</v>
      </c>
      <c r="S61" s="420"/>
      <c r="T61" s="26" t="s">
        <v>109</v>
      </c>
      <c r="U61" s="27">
        <v>57</v>
      </c>
      <c r="V61" s="28">
        <v>57</v>
      </c>
      <c r="W61" s="419">
        <v>57</v>
      </c>
      <c r="X61" s="420"/>
      <c r="Y61" s="26" t="s">
        <v>109</v>
      </c>
      <c r="Z61" s="28">
        <v>36</v>
      </c>
      <c r="AA61" s="28">
        <v>36</v>
      </c>
      <c r="AB61" s="419">
        <v>36</v>
      </c>
      <c r="AC61" s="420"/>
      <c r="AD61" s="26" t="s">
        <v>109</v>
      </c>
      <c r="AE61" s="27">
        <v>25</v>
      </c>
      <c r="AF61" s="28">
        <v>25</v>
      </c>
      <c r="AG61" s="419">
        <v>25</v>
      </c>
      <c r="AH61" s="420"/>
      <c r="AI61" s="26" t="s">
        <v>109</v>
      </c>
      <c r="AJ61" s="27">
        <v>31</v>
      </c>
      <c r="AK61" s="28">
        <v>31</v>
      </c>
      <c r="AL61" s="419">
        <v>30</v>
      </c>
      <c r="AM61" s="420"/>
      <c r="AN61" s="26" t="s">
        <v>109</v>
      </c>
      <c r="AO61" s="87"/>
      <c r="AP61" s="75"/>
      <c r="AQ61" s="50"/>
    </row>
    <row r="62" spans="1:90" x14ac:dyDescent="0.25">
      <c r="A62" s="452"/>
      <c r="B62" s="485" t="s">
        <v>18</v>
      </c>
      <c r="C62" s="485"/>
      <c r="D62" s="485"/>
      <c r="E62" s="397"/>
      <c r="F62" s="27">
        <v>1085332.2000000002</v>
      </c>
      <c r="G62" s="28">
        <v>1085332.2000000002</v>
      </c>
      <c r="H62" s="419">
        <v>1072718.7000000002</v>
      </c>
      <c r="I62" s="420"/>
      <c r="J62" s="24" t="s">
        <v>109</v>
      </c>
      <c r="K62" s="27">
        <v>200274.6</v>
      </c>
      <c r="L62" s="28">
        <v>200274.6</v>
      </c>
      <c r="M62" s="419">
        <v>200274.6</v>
      </c>
      <c r="N62" s="420"/>
      <c r="O62" s="24" t="s">
        <v>109</v>
      </c>
      <c r="P62" s="27">
        <v>244047.8</v>
      </c>
      <c r="Q62" s="28">
        <v>244047.8</v>
      </c>
      <c r="R62" s="419">
        <v>236592.3</v>
      </c>
      <c r="S62" s="420"/>
      <c r="T62" s="24" t="s">
        <v>109</v>
      </c>
      <c r="U62" s="27">
        <v>148810.5</v>
      </c>
      <c r="V62" s="28">
        <v>148810.5</v>
      </c>
      <c r="W62" s="419">
        <v>148810.5</v>
      </c>
      <c r="X62" s="420"/>
      <c r="Y62" s="24" t="s">
        <v>109</v>
      </c>
      <c r="Z62" s="28">
        <v>170476.3</v>
      </c>
      <c r="AA62" s="28">
        <v>170476.3</v>
      </c>
      <c r="AB62" s="419">
        <v>170476.3</v>
      </c>
      <c r="AC62" s="420"/>
      <c r="AD62" s="24" t="s">
        <v>109</v>
      </c>
      <c r="AE62" s="27">
        <v>105258</v>
      </c>
      <c r="AF62" s="28">
        <v>105258</v>
      </c>
      <c r="AG62" s="419">
        <v>105258</v>
      </c>
      <c r="AH62" s="420"/>
      <c r="AI62" s="24" t="s">
        <v>109</v>
      </c>
      <c r="AJ62" s="27">
        <v>216465</v>
      </c>
      <c r="AK62" s="28">
        <v>216465</v>
      </c>
      <c r="AL62" s="419">
        <v>211307</v>
      </c>
      <c r="AM62" s="420"/>
      <c r="AN62" s="24" t="s">
        <v>109</v>
      </c>
      <c r="AO62" s="87"/>
      <c r="AP62" s="75"/>
      <c r="AQ62" s="50"/>
      <c r="AR62" s="208"/>
      <c r="AS62" s="208"/>
      <c r="AT62" s="208"/>
      <c r="AU62" s="208"/>
    </row>
    <row r="63" spans="1:90" x14ac:dyDescent="0.25">
      <c r="A63" s="452"/>
      <c r="B63" s="512" t="s">
        <v>5</v>
      </c>
      <c r="C63" s="512"/>
      <c r="D63" s="512"/>
      <c r="E63" s="211" t="s">
        <v>38</v>
      </c>
      <c r="F63" s="113">
        <v>0</v>
      </c>
      <c r="G63" s="31">
        <v>0</v>
      </c>
      <c r="H63" s="31">
        <v>0</v>
      </c>
      <c r="I63" s="31">
        <v>0</v>
      </c>
      <c r="J63" s="24" t="s">
        <v>109</v>
      </c>
      <c r="K63" s="113">
        <v>0</v>
      </c>
      <c r="L63" s="31">
        <v>0</v>
      </c>
      <c r="M63" s="31">
        <v>0</v>
      </c>
      <c r="N63" s="31">
        <v>0</v>
      </c>
      <c r="O63" s="24" t="s">
        <v>109</v>
      </c>
      <c r="P63" s="113">
        <v>0</v>
      </c>
      <c r="Q63" s="31">
        <v>0</v>
      </c>
      <c r="R63" s="31">
        <v>0</v>
      </c>
      <c r="S63" s="31">
        <v>0</v>
      </c>
      <c r="T63" s="24" t="s">
        <v>109</v>
      </c>
      <c r="U63" s="113">
        <v>0</v>
      </c>
      <c r="V63" s="31">
        <v>0</v>
      </c>
      <c r="W63" s="31">
        <v>0</v>
      </c>
      <c r="X63" s="31">
        <v>0</v>
      </c>
      <c r="Y63" s="24" t="s">
        <v>109</v>
      </c>
      <c r="Z63" s="113">
        <v>0</v>
      </c>
      <c r="AA63" s="31">
        <v>0</v>
      </c>
      <c r="AB63" s="31">
        <v>0</v>
      </c>
      <c r="AC63" s="31">
        <v>0</v>
      </c>
      <c r="AD63" s="24" t="s">
        <v>109</v>
      </c>
      <c r="AE63" s="113">
        <v>0</v>
      </c>
      <c r="AF63" s="31">
        <v>0</v>
      </c>
      <c r="AG63" s="31">
        <v>0</v>
      </c>
      <c r="AH63" s="31">
        <v>0</v>
      </c>
      <c r="AI63" s="24" t="s">
        <v>109</v>
      </c>
      <c r="AJ63" s="113">
        <v>0</v>
      </c>
      <c r="AK63" s="31">
        <v>0</v>
      </c>
      <c r="AL63" s="31">
        <v>0</v>
      </c>
      <c r="AM63" s="31">
        <v>0</v>
      </c>
      <c r="AN63" s="24" t="s">
        <v>109</v>
      </c>
      <c r="AO63" s="87"/>
      <c r="AP63" s="75"/>
      <c r="AQ63" s="50"/>
      <c r="AR63" s="208"/>
      <c r="AS63" s="208"/>
      <c r="AT63" s="208"/>
      <c r="AU63" s="208"/>
    </row>
    <row r="64" spans="1:90" ht="15.75" thickBot="1" x14ac:dyDescent="0.3">
      <c r="A64" s="453"/>
      <c r="B64" s="259" t="s">
        <v>39</v>
      </c>
      <c r="C64" s="258" t="s">
        <v>51</v>
      </c>
      <c r="D64" s="500" t="s">
        <v>40</v>
      </c>
      <c r="E64" s="514"/>
      <c r="F64" s="155">
        <v>0.46462570037070117</v>
      </c>
      <c r="G64" s="156">
        <v>0.43596647766916125</v>
      </c>
      <c r="H64" s="292">
        <v>0.46789993355276188</v>
      </c>
      <c r="I64" s="292">
        <v>0.43983525107337085</v>
      </c>
      <c r="J64" s="293">
        <f>IF(H64 &gt; 0,(I64-H64)/H64,)</f>
        <v>-5.9980095030781555E-2</v>
      </c>
      <c r="K64" s="155">
        <v>0.52680916462891958</v>
      </c>
      <c r="L64" s="156">
        <v>0.50469323898803786</v>
      </c>
      <c r="M64" s="292">
        <v>0.52680916462891958</v>
      </c>
      <c r="N64" s="292">
        <v>0.50469323898803786</v>
      </c>
      <c r="O64" s="293">
        <f>IF(M64 &gt; 0,(N64-M64)/M64,)</f>
        <v>-4.1980905279922397E-2</v>
      </c>
      <c r="P64" s="155">
        <v>0.41675199247704403</v>
      </c>
      <c r="Q64" s="156">
        <v>0.39079770777023115</v>
      </c>
      <c r="R64" s="292">
        <v>0.42246884930083534</v>
      </c>
      <c r="S64" s="292">
        <v>0.4005430436564314</v>
      </c>
      <c r="T64" s="293">
        <f>IF(R64 &gt; 0,(S64-R64)/R64,)</f>
        <v>-5.1899224477000003E-2</v>
      </c>
      <c r="U64" s="155">
        <v>0.63342923732662271</v>
      </c>
      <c r="V64" s="156">
        <v>0.62787513680387652</v>
      </c>
      <c r="W64" s="292">
        <v>0.63342923732662271</v>
      </c>
      <c r="X64" s="292">
        <v>0.62787513680387652</v>
      </c>
      <c r="Y64" s="293">
        <f>IF(W64 &gt; 0,(X64-W64)/W64,)</f>
        <v>-8.7683046431313669E-3</v>
      </c>
      <c r="Z64" s="155">
        <v>0.46233089317276749</v>
      </c>
      <c r="AA64" s="156">
        <v>0.40324663158287238</v>
      </c>
      <c r="AB64" s="292">
        <v>0.46233089317276749</v>
      </c>
      <c r="AC64" s="292">
        <v>0.40324663158287238</v>
      </c>
      <c r="AD64" s="293">
        <f>IF(AB64 &gt; 0,(AC64-AB64)/AB64,)</f>
        <v>-0.12779648183236594</v>
      </c>
      <c r="AE64" s="155">
        <v>0.39506715035838591</v>
      </c>
      <c r="AF64" s="156">
        <v>0.34090215935915974</v>
      </c>
      <c r="AG64" s="292">
        <v>0.39506715035838591</v>
      </c>
      <c r="AH64" s="292">
        <v>0.34090215935915974</v>
      </c>
      <c r="AI64" s="293">
        <f>IF(AG64 &gt; 0,(AH64-AG64)/AG64,)</f>
        <v>-0.13710325181450875</v>
      </c>
      <c r="AJ64" s="155">
        <v>0.38065263322217546</v>
      </c>
      <c r="AK64" s="156">
        <v>0.36336965640001612</v>
      </c>
      <c r="AL64" s="292">
        <v>0.38713472491006229</v>
      </c>
      <c r="AM64" s="292">
        <v>0.36873258321778357</v>
      </c>
      <c r="AN64" s="293">
        <f>IF(AL64 &gt; 0,(AM64-AL64)/AL64,)</f>
        <v>-4.7534205815698491E-2</v>
      </c>
      <c r="AO64" s="88"/>
      <c r="AP64" s="89"/>
      <c r="AQ64" s="82" t="e">
        <f>(AP64-AO64)/AO64</f>
        <v>#DIV/0!</v>
      </c>
    </row>
    <row r="65" spans="1:90" s="127" customFormat="1" ht="15" customHeight="1" thickTop="1" x14ac:dyDescent="0.25">
      <c r="A65" s="451" t="s">
        <v>94</v>
      </c>
      <c r="B65" s="526" t="s">
        <v>55</v>
      </c>
      <c r="C65" s="508" t="s">
        <v>50</v>
      </c>
      <c r="D65" s="527" t="s">
        <v>42</v>
      </c>
      <c r="E65" s="204" t="s">
        <v>89</v>
      </c>
      <c r="F65" s="248"/>
      <c r="G65" s="249"/>
      <c r="H65" s="249"/>
      <c r="I65" s="249"/>
      <c r="J65" s="295" t="s">
        <v>109</v>
      </c>
      <c r="K65" s="248"/>
      <c r="L65" s="249"/>
      <c r="M65" s="249"/>
      <c r="N65" s="249"/>
      <c r="O65" s="295" t="s">
        <v>109</v>
      </c>
      <c r="P65" s="239"/>
      <c r="Q65" s="240"/>
      <c r="R65" s="240"/>
      <c r="S65" s="240"/>
      <c r="T65" s="295" t="s">
        <v>109</v>
      </c>
      <c r="U65" s="239"/>
      <c r="V65" s="240"/>
      <c r="W65" s="240"/>
      <c r="X65" s="240"/>
      <c r="Y65" s="295" t="s">
        <v>109</v>
      </c>
      <c r="Z65" s="239"/>
      <c r="AA65" s="240"/>
      <c r="AB65" s="240"/>
      <c r="AC65" s="240"/>
      <c r="AD65" s="295" t="s">
        <v>109</v>
      </c>
      <c r="AE65" s="239"/>
      <c r="AF65" s="240"/>
      <c r="AG65" s="240"/>
      <c r="AH65" s="240"/>
      <c r="AI65" s="295" t="s">
        <v>109</v>
      </c>
      <c r="AJ65" s="239"/>
      <c r="AK65" s="240"/>
      <c r="AL65" s="240"/>
      <c r="AM65" s="240"/>
      <c r="AN65" s="295" t="s">
        <v>109</v>
      </c>
      <c r="AO65" s="138"/>
      <c r="AP65" s="139"/>
      <c r="AQ65" s="132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</row>
    <row r="66" spans="1:90" s="127" customFormat="1" ht="15" customHeight="1" x14ac:dyDescent="0.25">
      <c r="A66" s="452"/>
      <c r="B66" s="510"/>
      <c r="C66" s="496"/>
      <c r="D66" s="528"/>
      <c r="E66" s="205" t="s">
        <v>90</v>
      </c>
      <c r="F66" s="239"/>
      <c r="G66" s="240"/>
      <c r="H66" s="240"/>
      <c r="I66" s="240"/>
      <c r="J66" s="296" t="s">
        <v>109</v>
      </c>
      <c r="K66" s="239"/>
      <c r="L66" s="240"/>
      <c r="M66" s="240"/>
      <c r="N66" s="240"/>
      <c r="O66" s="296" t="s">
        <v>109</v>
      </c>
      <c r="P66" s="239"/>
      <c r="Q66" s="240"/>
      <c r="R66" s="240"/>
      <c r="S66" s="240"/>
      <c r="T66" s="296" t="s">
        <v>109</v>
      </c>
      <c r="U66" s="239"/>
      <c r="V66" s="240"/>
      <c r="W66" s="240"/>
      <c r="X66" s="240"/>
      <c r="Y66" s="296" t="s">
        <v>109</v>
      </c>
      <c r="Z66" s="239"/>
      <c r="AA66" s="240"/>
      <c r="AB66" s="240"/>
      <c r="AC66" s="240"/>
      <c r="AD66" s="296" t="s">
        <v>109</v>
      </c>
      <c r="AE66" s="239"/>
      <c r="AF66" s="240"/>
      <c r="AG66" s="240"/>
      <c r="AH66" s="240"/>
      <c r="AI66" s="296" t="s">
        <v>109</v>
      </c>
      <c r="AJ66" s="239"/>
      <c r="AK66" s="240"/>
      <c r="AL66" s="240"/>
      <c r="AM66" s="240"/>
      <c r="AN66" s="296" t="s">
        <v>109</v>
      </c>
      <c r="AO66" s="140"/>
      <c r="AP66" s="141"/>
      <c r="AQ66" s="126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</row>
    <row r="67" spans="1:90" s="127" customFormat="1" ht="15" customHeight="1" x14ac:dyDescent="0.25">
      <c r="A67" s="452"/>
      <c r="B67" s="510"/>
      <c r="C67" s="497"/>
      <c r="D67" s="528"/>
      <c r="E67" s="205" t="s">
        <v>88</v>
      </c>
      <c r="F67" s="241"/>
      <c r="G67" s="242"/>
      <c r="H67" s="242"/>
      <c r="I67" s="242"/>
      <c r="J67" s="243"/>
      <c r="K67" s="241"/>
      <c r="L67" s="242"/>
      <c r="M67" s="242"/>
      <c r="N67" s="242"/>
      <c r="O67" s="243"/>
      <c r="P67" s="241"/>
      <c r="Q67" s="242"/>
      <c r="R67" s="242"/>
      <c r="S67" s="242"/>
      <c r="T67" s="243"/>
      <c r="U67" s="241"/>
      <c r="V67" s="242"/>
      <c r="W67" s="242"/>
      <c r="X67" s="242"/>
      <c r="Y67" s="243"/>
      <c r="Z67" s="241"/>
      <c r="AA67" s="242"/>
      <c r="AB67" s="242"/>
      <c r="AC67" s="242"/>
      <c r="AD67" s="243"/>
      <c r="AE67" s="241"/>
      <c r="AF67" s="242"/>
      <c r="AG67" s="242"/>
      <c r="AH67" s="242"/>
      <c r="AI67" s="243"/>
      <c r="AJ67" s="241"/>
      <c r="AK67" s="242"/>
      <c r="AL67" s="242"/>
      <c r="AM67" s="242"/>
      <c r="AN67" s="243"/>
      <c r="AO67" s="142"/>
      <c r="AP67" s="143"/>
      <c r="AQ67" s="126" t="e">
        <f>(AP67-AO67)/AO67</f>
        <v>#DIV/0!</v>
      </c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</row>
    <row r="68" spans="1:90" s="127" customFormat="1" x14ac:dyDescent="0.25">
      <c r="A68" s="452"/>
      <c r="B68" s="510"/>
      <c r="C68" s="256" t="s">
        <v>5</v>
      </c>
      <c r="D68" s="528"/>
      <c r="E68" s="206" t="s">
        <v>62</v>
      </c>
      <c r="F68" s="300"/>
      <c r="G68" s="301"/>
      <c r="H68" s="301"/>
      <c r="I68" s="301"/>
      <c r="J68" s="302" t="s">
        <v>109</v>
      </c>
      <c r="K68" s="300"/>
      <c r="L68" s="301"/>
      <c r="M68" s="301"/>
      <c r="N68" s="301"/>
      <c r="O68" s="302" t="s">
        <v>109</v>
      </c>
      <c r="P68" s="300"/>
      <c r="Q68" s="301"/>
      <c r="R68" s="301"/>
      <c r="S68" s="301"/>
      <c r="T68" s="302" t="s">
        <v>109</v>
      </c>
      <c r="U68" s="300"/>
      <c r="V68" s="301"/>
      <c r="W68" s="301"/>
      <c r="X68" s="301"/>
      <c r="Y68" s="302" t="s">
        <v>109</v>
      </c>
      <c r="Z68" s="300"/>
      <c r="AA68" s="301"/>
      <c r="AB68" s="301"/>
      <c r="AC68" s="301"/>
      <c r="AD68" s="302" t="s">
        <v>109</v>
      </c>
      <c r="AE68" s="300"/>
      <c r="AF68" s="301"/>
      <c r="AG68" s="301"/>
      <c r="AH68" s="301"/>
      <c r="AI68" s="302" t="s">
        <v>109</v>
      </c>
      <c r="AJ68" s="300"/>
      <c r="AK68" s="301"/>
      <c r="AL68" s="301"/>
      <c r="AM68" s="301"/>
      <c r="AN68" s="302" t="s">
        <v>109</v>
      </c>
      <c r="AO68" s="144" t="s">
        <v>5</v>
      </c>
      <c r="AP68" s="144" t="s">
        <v>5</v>
      </c>
      <c r="AQ68" s="145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</row>
    <row r="69" spans="1:90" s="127" customFormat="1" x14ac:dyDescent="0.25">
      <c r="A69" s="452"/>
      <c r="B69" s="510"/>
      <c r="C69" s="256" t="s">
        <v>5</v>
      </c>
      <c r="D69" s="528"/>
      <c r="E69" s="205" t="s">
        <v>66</v>
      </c>
      <c r="F69" s="300"/>
      <c r="G69" s="301"/>
      <c r="H69" s="301"/>
      <c r="I69" s="301"/>
      <c r="J69" s="303" t="s">
        <v>109</v>
      </c>
      <c r="K69" s="300"/>
      <c r="L69" s="301"/>
      <c r="M69" s="301"/>
      <c r="N69" s="301"/>
      <c r="O69" s="303" t="s">
        <v>109</v>
      </c>
      <c r="P69" s="300"/>
      <c r="Q69" s="301"/>
      <c r="R69" s="301"/>
      <c r="S69" s="301"/>
      <c r="T69" s="303" t="s">
        <v>109</v>
      </c>
      <c r="U69" s="300"/>
      <c r="V69" s="301"/>
      <c r="W69" s="301"/>
      <c r="X69" s="301"/>
      <c r="Y69" s="303" t="s">
        <v>109</v>
      </c>
      <c r="Z69" s="300"/>
      <c r="AA69" s="301"/>
      <c r="AB69" s="301"/>
      <c r="AC69" s="301"/>
      <c r="AD69" s="303" t="s">
        <v>109</v>
      </c>
      <c r="AE69" s="300"/>
      <c r="AF69" s="301"/>
      <c r="AG69" s="301"/>
      <c r="AH69" s="301"/>
      <c r="AI69" s="303" t="s">
        <v>109</v>
      </c>
      <c r="AJ69" s="300"/>
      <c r="AK69" s="301"/>
      <c r="AL69" s="301"/>
      <c r="AM69" s="301"/>
      <c r="AN69" s="303" t="s">
        <v>109</v>
      </c>
      <c r="AO69" s="144" t="s">
        <v>5</v>
      </c>
      <c r="AP69" s="144" t="s">
        <v>5</v>
      </c>
      <c r="AQ69" s="145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</row>
    <row r="70" spans="1:90" s="127" customFormat="1" x14ac:dyDescent="0.25">
      <c r="A70" s="452"/>
      <c r="B70" s="510"/>
      <c r="C70" s="256" t="s">
        <v>5</v>
      </c>
      <c r="D70" s="528"/>
      <c r="E70" s="205" t="s">
        <v>63</v>
      </c>
      <c r="F70" s="300"/>
      <c r="G70" s="301"/>
      <c r="H70" s="301"/>
      <c r="I70" s="301"/>
      <c r="J70" s="296" t="s">
        <v>109</v>
      </c>
      <c r="K70" s="300"/>
      <c r="L70" s="301"/>
      <c r="M70" s="301"/>
      <c r="N70" s="301"/>
      <c r="O70" s="296" t="s">
        <v>109</v>
      </c>
      <c r="P70" s="300"/>
      <c r="Q70" s="301"/>
      <c r="R70" s="301"/>
      <c r="S70" s="301"/>
      <c r="T70" s="296" t="s">
        <v>109</v>
      </c>
      <c r="U70" s="300"/>
      <c r="V70" s="301"/>
      <c r="W70" s="301"/>
      <c r="X70" s="301"/>
      <c r="Y70" s="296" t="s">
        <v>109</v>
      </c>
      <c r="Z70" s="300"/>
      <c r="AA70" s="301"/>
      <c r="AB70" s="301"/>
      <c r="AC70" s="301"/>
      <c r="AD70" s="296" t="s">
        <v>109</v>
      </c>
      <c r="AE70" s="300"/>
      <c r="AF70" s="301"/>
      <c r="AG70" s="301"/>
      <c r="AH70" s="301"/>
      <c r="AI70" s="296" t="s">
        <v>109</v>
      </c>
      <c r="AJ70" s="300"/>
      <c r="AK70" s="301"/>
      <c r="AL70" s="301"/>
      <c r="AM70" s="301"/>
      <c r="AN70" s="296" t="s">
        <v>109</v>
      </c>
      <c r="AO70" s="144" t="s">
        <v>5</v>
      </c>
      <c r="AP70" s="144" t="s">
        <v>5</v>
      </c>
      <c r="AQ70" s="145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</row>
    <row r="71" spans="1:90" s="127" customFormat="1" x14ac:dyDescent="0.25">
      <c r="A71" s="452"/>
      <c r="B71" s="511"/>
      <c r="C71" s="256" t="s">
        <v>5</v>
      </c>
      <c r="D71" s="529"/>
      <c r="E71" s="207" t="s">
        <v>61</v>
      </c>
      <c r="F71" s="300"/>
      <c r="G71" s="301"/>
      <c r="H71" s="301"/>
      <c r="I71" s="301"/>
      <c r="J71" s="296" t="s">
        <v>109</v>
      </c>
      <c r="K71" s="300"/>
      <c r="L71" s="301"/>
      <c r="M71" s="301"/>
      <c r="N71" s="301"/>
      <c r="O71" s="296" t="s">
        <v>109</v>
      </c>
      <c r="P71" s="300"/>
      <c r="Q71" s="301"/>
      <c r="R71" s="301"/>
      <c r="S71" s="301"/>
      <c r="T71" s="296" t="s">
        <v>109</v>
      </c>
      <c r="U71" s="300"/>
      <c r="V71" s="301"/>
      <c r="W71" s="301"/>
      <c r="X71" s="301"/>
      <c r="Y71" s="296" t="s">
        <v>109</v>
      </c>
      <c r="Z71" s="300"/>
      <c r="AA71" s="301"/>
      <c r="AB71" s="301"/>
      <c r="AC71" s="301"/>
      <c r="AD71" s="296" t="s">
        <v>109</v>
      </c>
      <c r="AE71" s="300"/>
      <c r="AF71" s="301"/>
      <c r="AG71" s="301"/>
      <c r="AH71" s="301"/>
      <c r="AI71" s="296" t="s">
        <v>109</v>
      </c>
      <c r="AJ71" s="300"/>
      <c r="AK71" s="301"/>
      <c r="AL71" s="301"/>
      <c r="AM71" s="301"/>
      <c r="AN71" s="296" t="s">
        <v>109</v>
      </c>
      <c r="AO71" s="144" t="s">
        <v>5</v>
      </c>
      <c r="AP71" s="144" t="s">
        <v>5</v>
      </c>
      <c r="AQ71" s="145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</row>
    <row r="72" spans="1:90" s="127" customFormat="1" x14ac:dyDescent="0.25">
      <c r="A72" s="452"/>
      <c r="B72" s="485" t="s">
        <v>49</v>
      </c>
      <c r="C72" s="485"/>
      <c r="D72" s="485"/>
      <c r="E72" s="397" t="s">
        <v>43</v>
      </c>
      <c r="F72" s="244"/>
      <c r="G72" s="245"/>
      <c r="H72" s="456"/>
      <c r="I72" s="457"/>
      <c r="J72" s="296" t="s">
        <v>109</v>
      </c>
      <c r="K72" s="244"/>
      <c r="L72" s="245"/>
      <c r="M72" s="456"/>
      <c r="N72" s="457"/>
      <c r="O72" s="296" t="s">
        <v>109</v>
      </c>
      <c r="P72" s="244"/>
      <c r="Q72" s="245"/>
      <c r="R72" s="456"/>
      <c r="S72" s="457"/>
      <c r="T72" s="296" t="s">
        <v>109</v>
      </c>
      <c r="U72" s="244"/>
      <c r="V72" s="245"/>
      <c r="W72" s="456"/>
      <c r="X72" s="457"/>
      <c r="Y72" s="296" t="s">
        <v>109</v>
      </c>
      <c r="Z72" s="244"/>
      <c r="AA72" s="245"/>
      <c r="AB72" s="456"/>
      <c r="AC72" s="457"/>
      <c r="AD72" s="296" t="s">
        <v>109</v>
      </c>
      <c r="AE72" s="244"/>
      <c r="AF72" s="245"/>
      <c r="AG72" s="456"/>
      <c r="AH72" s="457"/>
      <c r="AI72" s="296" t="s">
        <v>109</v>
      </c>
      <c r="AJ72" s="244"/>
      <c r="AK72" s="245"/>
      <c r="AL72" s="456"/>
      <c r="AM72" s="457"/>
      <c r="AN72" s="296" t="s">
        <v>109</v>
      </c>
      <c r="AO72" s="146"/>
      <c r="AP72" s="144"/>
      <c r="AQ72" s="145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</row>
    <row r="73" spans="1:90" s="127" customFormat="1" x14ac:dyDescent="0.25">
      <c r="A73" s="452"/>
      <c r="B73" s="485" t="s">
        <v>18</v>
      </c>
      <c r="C73" s="485"/>
      <c r="D73" s="485"/>
      <c r="E73" s="455"/>
      <c r="F73" s="244"/>
      <c r="G73" s="245"/>
      <c r="H73" s="456"/>
      <c r="I73" s="457"/>
      <c r="J73" s="296" t="s">
        <v>109</v>
      </c>
      <c r="K73" s="244"/>
      <c r="L73" s="245"/>
      <c r="M73" s="456"/>
      <c r="N73" s="457"/>
      <c r="O73" s="296" t="s">
        <v>109</v>
      </c>
      <c r="P73" s="244"/>
      <c r="Q73" s="245"/>
      <c r="R73" s="456"/>
      <c r="S73" s="457"/>
      <c r="T73" s="296" t="s">
        <v>109</v>
      </c>
      <c r="U73" s="244"/>
      <c r="V73" s="245"/>
      <c r="W73" s="456"/>
      <c r="X73" s="457"/>
      <c r="Y73" s="296" t="s">
        <v>109</v>
      </c>
      <c r="Z73" s="244"/>
      <c r="AA73" s="245"/>
      <c r="AB73" s="456"/>
      <c r="AC73" s="457"/>
      <c r="AD73" s="296" t="s">
        <v>109</v>
      </c>
      <c r="AE73" s="244"/>
      <c r="AF73" s="245"/>
      <c r="AG73" s="456"/>
      <c r="AH73" s="457"/>
      <c r="AI73" s="296" t="s">
        <v>109</v>
      </c>
      <c r="AJ73" s="244"/>
      <c r="AK73" s="245"/>
      <c r="AL73" s="456"/>
      <c r="AM73" s="457"/>
      <c r="AN73" s="296" t="s">
        <v>109</v>
      </c>
      <c r="AO73" s="146"/>
      <c r="AP73" s="144"/>
      <c r="AQ73" s="145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</row>
    <row r="74" spans="1:90" s="127" customFormat="1" x14ac:dyDescent="0.25">
      <c r="A74" s="452"/>
      <c r="B74" s="509" t="s">
        <v>55</v>
      </c>
      <c r="C74" s="495" t="s">
        <v>54</v>
      </c>
      <c r="D74" s="530" t="s">
        <v>42</v>
      </c>
      <c r="E74" s="206" t="s">
        <v>89</v>
      </c>
      <c r="F74" s="199"/>
      <c r="G74" s="195"/>
      <c r="H74" s="195"/>
      <c r="I74" s="195"/>
      <c r="J74" s="297" t="s">
        <v>109</v>
      </c>
      <c r="K74" s="199"/>
      <c r="L74" s="195"/>
      <c r="M74" s="195"/>
      <c r="N74" s="195"/>
      <c r="O74" s="297" t="s">
        <v>109</v>
      </c>
      <c r="P74" s="199"/>
      <c r="Q74" s="195"/>
      <c r="R74" s="195"/>
      <c r="S74" s="195"/>
      <c r="T74" s="297" t="s">
        <v>109</v>
      </c>
      <c r="U74" s="199"/>
      <c r="V74" s="195"/>
      <c r="W74" s="195"/>
      <c r="X74" s="195"/>
      <c r="Y74" s="297" t="s">
        <v>109</v>
      </c>
      <c r="Z74" s="199"/>
      <c r="AA74" s="195"/>
      <c r="AB74" s="195"/>
      <c r="AC74" s="195"/>
      <c r="AD74" s="297" t="s">
        <v>109</v>
      </c>
      <c r="AE74" s="199"/>
      <c r="AF74" s="195"/>
      <c r="AG74" s="195"/>
      <c r="AH74" s="195"/>
      <c r="AI74" s="297" t="s">
        <v>109</v>
      </c>
      <c r="AJ74" s="199"/>
      <c r="AK74" s="195"/>
      <c r="AL74" s="195"/>
      <c r="AM74" s="195"/>
      <c r="AN74" s="297" t="s">
        <v>109</v>
      </c>
      <c r="AO74" s="147"/>
      <c r="AP74" s="141"/>
      <c r="AQ74" s="148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</row>
    <row r="75" spans="1:90" s="127" customFormat="1" x14ac:dyDescent="0.25">
      <c r="A75" s="452"/>
      <c r="B75" s="510"/>
      <c r="C75" s="496"/>
      <c r="D75" s="528"/>
      <c r="E75" s="205" t="s">
        <v>90</v>
      </c>
      <c r="F75" s="199"/>
      <c r="G75" s="195"/>
      <c r="H75" s="195"/>
      <c r="I75" s="195"/>
      <c r="J75" s="297" t="s">
        <v>109</v>
      </c>
      <c r="K75" s="199"/>
      <c r="L75" s="195"/>
      <c r="M75" s="195"/>
      <c r="N75" s="195"/>
      <c r="O75" s="297" t="s">
        <v>109</v>
      </c>
      <c r="P75" s="199"/>
      <c r="Q75" s="195"/>
      <c r="R75" s="195"/>
      <c r="S75" s="195"/>
      <c r="T75" s="297" t="s">
        <v>109</v>
      </c>
      <c r="U75" s="199"/>
      <c r="V75" s="195"/>
      <c r="W75" s="195"/>
      <c r="X75" s="195"/>
      <c r="Y75" s="297" t="s">
        <v>109</v>
      </c>
      <c r="Z75" s="199"/>
      <c r="AA75" s="195"/>
      <c r="AB75" s="195"/>
      <c r="AC75" s="195"/>
      <c r="AD75" s="297" t="s">
        <v>109</v>
      </c>
      <c r="AE75" s="199"/>
      <c r="AF75" s="195"/>
      <c r="AG75" s="195"/>
      <c r="AH75" s="195"/>
      <c r="AI75" s="297" t="s">
        <v>109</v>
      </c>
      <c r="AJ75" s="199"/>
      <c r="AK75" s="195"/>
      <c r="AL75" s="195"/>
      <c r="AM75" s="195"/>
      <c r="AN75" s="297" t="s">
        <v>109</v>
      </c>
      <c r="AO75" s="147"/>
      <c r="AP75" s="141"/>
      <c r="AQ75" s="148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</row>
    <row r="76" spans="1:90" s="127" customFormat="1" ht="15" customHeight="1" x14ac:dyDescent="0.25">
      <c r="A76" s="452"/>
      <c r="B76" s="510"/>
      <c r="C76" s="497"/>
      <c r="D76" s="528"/>
      <c r="E76" s="205" t="s">
        <v>88</v>
      </c>
      <c r="F76" s="284">
        <v>0</v>
      </c>
      <c r="G76" s="28">
        <v>5888</v>
      </c>
      <c r="H76" s="195"/>
      <c r="I76" s="195"/>
      <c r="J76" s="194"/>
      <c r="K76" s="199"/>
      <c r="L76" s="195"/>
      <c r="M76" s="195"/>
      <c r="N76" s="195"/>
      <c r="O76" s="194"/>
      <c r="P76" s="284">
        <v>0</v>
      </c>
      <c r="Q76" s="28">
        <v>6011</v>
      </c>
      <c r="R76" s="195"/>
      <c r="S76" s="195"/>
      <c r="T76" s="194"/>
      <c r="U76" s="284">
        <v>0</v>
      </c>
      <c r="V76" s="28">
        <v>13</v>
      </c>
      <c r="W76" s="195"/>
      <c r="X76" s="195"/>
      <c r="Y76" s="194"/>
      <c r="Z76" s="284">
        <v>0</v>
      </c>
      <c r="AA76" s="28">
        <v>57</v>
      </c>
      <c r="AB76" s="195"/>
      <c r="AC76" s="195"/>
      <c r="AD76" s="194"/>
      <c r="AE76" s="199"/>
      <c r="AF76" s="195"/>
      <c r="AG76" s="195"/>
      <c r="AH76" s="195"/>
      <c r="AI76" s="194"/>
      <c r="AJ76" s="199"/>
      <c r="AK76" s="195"/>
      <c r="AL76" s="195"/>
      <c r="AM76" s="195"/>
      <c r="AN76" s="194"/>
      <c r="AO76" s="142"/>
      <c r="AP76" s="143"/>
      <c r="AQ76" s="148" t="e">
        <f>(AP76-AO76)/AO76</f>
        <v>#DIV/0!</v>
      </c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</row>
    <row r="77" spans="1:90" s="127" customFormat="1" x14ac:dyDescent="0.25">
      <c r="A77" s="452"/>
      <c r="B77" s="510"/>
      <c r="C77" s="256" t="s">
        <v>5</v>
      </c>
      <c r="D77" s="528"/>
      <c r="E77" s="206" t="s">
        <v>62</v>
      </c>
      <c r="F77" s="294">
        <v>0</v>
      </c>
      <c r="G77" s="178">
        <v>5888</v>
      </c>
      <c r="H77" s="306"/>
      <c r="I77" s="306"/>
      <c r="J77" s="313" t="s">
        <v>109</v>
      </c>
      <c r="K77" s="314"/>
      <c r="L77" s="315"/>
      <c r="M77" s="306"/>
      <c r="N77" s="306"/>
      <c r="O77" s="313" t="s">
        <v>109</v>
      </c>
      <c r="P77" s="294">
        <v>0</v>
      </c>
      <c r="Q77" s="178">
        <v>5844</v>
      </c>
      <c r="R77" s="306"/>
      <c r="S77" s="306"/>
      <c r="T77" s="313" t="s">
        <v>109</v>
      </c>
      <c r="U77" s="294">
        <v>0</v>
      </c>
      <c r="V77" s="321">
        <v>2.4</v>
      </c>
      <c r="W77" s="306"/>
      <c r="X77" s="306"/>
      <c r="Y77" s="313" t="s">
        <v>109</v>
      </c>
      <c r="Z77" s="294">
        <v>0</v>
      </c>
      <c r="AA77" s="321">
        <v>41.2</v>
      </c>
      <c r="AB77" s="306"/>
      <c r="AC77" s="306"/>
      <c r="AD77" s="313" t="s">
        <v>109</v>
      </c>
      <c r="AE77" s="305"/>
      <c r="AF77" s="306"/>
      <c r="AG77" s="306"/>
      <c r="AH77" s="306"/>
      <c r="AI77" s="313" t="s">
        <v>109</v>
      </c>
      <c r="AJ77" s="305"/>
      <c r="AK77" s="306"/>
      <c r="AL77" s="306"/>
      <c r="AM77" s="306"/>
      <c r="AN77" s="313" t="s">
        <v>109</v>
      </c>
      <c r="AO77" s="144" t="s">
        <v>5</v>
      </c>
      <c r="AP77" s="144" t="s">
        <v>5</v>
      </c>
      <c r="AQ77" s="145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</row>
    <row r="78" spans="1:90" s="127" customFormat="1" x14ac:dyDescent="0.25">
      <c r="A78" s="452"/>
      <c r="B78" s="510"/>
      <c r="C78" s="256" t="s">
        <v>5</v>
      </c>
      <c r="D78" s="528"/>
      <c r="E78" s="205" t="s">
        <v>66</v>
      </c>
      <c r="F78" s="294">
        <v>0</v>
      </c>
      <c r="G78" s="178">
        <v>99</v>
      </c>
      <c r="H78" s="306"/>
      <c r="I78" s="306"/>
      <c r="J78" s="298" t="s">
        <v>109</v>
      </c>
      <c r="K78" s="314"/>
      <c r="L78" s="315"/>
      <c r="M78" s="306"/>
      <c r="N78" s="306"/>
      <c r="O78" s="298" t="s">
        <v>109</v>
      </c>
      <c r="P78" s="294">
        <v>0</v>
      </c>
      <c r="Q78" s="178">
        <v>79</v>
      </c>
      <c r="R78" s="306"/>
      <c r="S78" s="306"/>
      <c r="T78" s="298" t="s">
        <v>109</v>
      </c>
      <c r="U78" s="294">
        <v>0</v>
      </c>
      <c r="V78" s="321">
        <v>5.0999999999999996</v>
      </c>
      <c r="W78" s="306"/>
      <c r="X78" s="306"/>
      <c r="Y78" s="298" t="s">
        <v>109</v>
      </c>
      <c r="Z78" s="294">
        <v>0</v>
      </c>
      <c r="AA78" s="321">
        <v>15.4</v>
      </c>
      <c r="AB78" s="306"/>
      <c r="AC78" s="306"/>
      <c r="AD78" s="298" t="s">
        <v>109</v>
      </c>
      <c r="AE78" s="305"/>
      <c r="AF78" s="306"/>
      <c r="AG78" s="306"/>
      <c r="AH78" s="306"/>
      <c r="AI78" s="298" t="s">
        <v>109</v>
      </c>
      <c r="AJ78" s="305"/>
      <c r="AK78" s="306"/>
      <c r="AL78" s="306"/>
      <c r="AM78" s="306"/>
      <c r="AN78" s="298" t="s">
        <v>109</v>
      </c>
      <c r="AO78" s="144" t="s">
        <v>5</v>
      </c>
      <c r="AP78" s="144" t="s">
        <v>5</v>
      </c>
      <c r="AQ78" s="145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</row>
    <row r="79" spans="1:90" s="127" customFormat="1" x14ac:dyDescent="0.25">
      <c r="A79" s="452"/>
      <c r="B79" s="510"/>
      <c r="C79" s="256" t="s">
        <v>5</v>
      </c>
      <c r="D79" s="528"/>
      <c r="E79" s="205" t="s">
        <v>63</v>
      </c>
      <c r="F79" s="294">
        <v>0</v>
      </c>
      <c r="G79" s="178">
        <v>34</v>
      </c>
      <c r="H79" s="306"/>
      <c r="I79" s="306"/>
      <c r="J79" s="298" t="s">
        <v>109</v>
      </c>
      <c r="K79" s="314"/>
      <c r="L79" s="315"/>
      <c r="M79" s="306"/>
      <c r="N79" s="306"/>
      <c r="O79" s="298" t="s">
        <v>109</v>
      </c>
      <c r="P79" s="294">
        <v>0</v>
      </c>
      <c r="Q79" s="178">
        <v>28</v>
      </c>
      <c r="R79" s="306"/>
      <c r="S79" s="306"/>
      <c r="T79" s="298" t="s">
        <v>109</v>
      </c>
      <c r="U79" s="294">
        <v>0</v>
      </c>
      <c r="V79" s="321">
        <v>5.4</v>
      </c>
      <c r="W79" s="306"/>
      <c r="X79" s="306"/>
      <c r="Y79" s="298" t="s">
        <v>109</v>
      </c>
      <c r="Z79" s="294">
        <v>0</v>
      </c>
      <c r="AA79" s="321">
        <v>0</v>
      </c>
      <c r="AB79" s="306"/>
      <c r="AC79" s="306"/>
      <c r="AD79" s="298" t="s">
        <v>109</v>
      </c>
      <c r="AE79" s="305"/>
      <c r="AF79" s="306"/>
      <c r="AG79" s="306"/>
      <c r="AH79" s="306"/>
      <c r="AI79" s="298" t="s">
        <v>109</v>
      </c>
      <c r="AJ79" s="305"/>
      <c r="AK79" s="306"/>
      <c r="AL79" s="306"/>
      <c r="AM79" s="306"/>
      <c r="AN79" s="298" t="s">
        <v>109</v>
      </c>
      <c r="AO79" s="144" t="s">
        <v>5</v>
      </c>
      <c r="AP79" s="144" t="s">
        <v>5</v>
      </c>
      <c r="AQ79" s="145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</row>
    <row r="80" spans="1:90" s="127" customFormat="1" x14ac:dyDescent="0.25">
      <c r="A80" s="452"/>
      <c r="B80" s="511"/>
      <c r="C80" s="256" t="s">
        <v>5</v>
      </c>
      <c r="D80" s="529"/>
      <c r="E80" s="207" t="s">
        <v>61</v>
      </c>
      <c r="F80" s="294">
        <v>0</v>
      </c>
      <c r="G80" s="178">
        <v>60</v>
      </c>
      <c r="H80" s="306"/>
      <c r="I80" s="306"/>
      <c r="J80" s="298" t="s">
        <v>109</v>
      </c>
      <c r="K80" s="314"/>
      <c r="L80" s="315"/>
      <c r="M80" s="306"/>
      <c r="N80" s="306"/>
      <c r="O80" s="298" t="s">
        <v>109</v>
      </c>
      <c r="P80" s="294">
        <v>0</v>
      </c>
      <c r="Q80" s="178">
        <v>60</v>
      </c>
      <c r="R80" s="306"/>
      <c r="S80" s="306"/>
      <c r="T80" s="298" t="s">
        <v>109</v>
      </c>
      <c r="U80" s="294">
        <v>0</v>
      </c>
      <c r="V80" s="321">
        <v>0</v>
      </c>
      <c r="W80" s="306"/>
      <c r="X80" s="306"/>
      <c r="Y80" s="298" t="s">
        <v>109</v>
      </c>
      <c r="Z80" s="294">
        <v>0</v>
      </c>
      <c r="AA80" s="321">
        <v>0</v>
      </c>
      <c r="AB80" s="306"/>
      <c r="AC80" s="306"/>
      <c r="AD80" s="298" t="s">
        <v>109</v>
      </c>
      <c r="AE80" s="305"/>
      <c r="AF80" s="306"/>
      <c r="AG80" s="306"/>
      <c r="AH80" s="306"/>
      <c r="AI80" s="298" t="s">
        <v>109</v>
      </c>
      <c r="AJ80" s="305"/>
      <c r="AK80" s="306"/>
      <c r="AL80" s="306"/>
      <c r="AM80" s="306"/>
      <c r="AN80" s="298" t="s">
        <v>109</v>
      </c>
      <c r="AO80" s="144" t="s">
        <v>5</v>
      </c>
      <c r="AP80" s="144" t="s">
        <v>5</v>
      </c>
      <c r="AQ80" s="149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</row>
    <row r="81" spans="1:90" s="127" customFormat="1" x14ac:dyDescent="0.25">
      <c r="A81" s="452"/>
      <c r="B81" s="485" t="s">
        <v>49</v>
      </c>
      <c r="C81" s="485"/>
      <c r="D81" s="485"/>
      <c r="E81" s="397" t="s">
        <v>43</v>
      </c>
      <c r="F81" s="322">
        <v>0</v>
      </c>
      <c r="G81" s="323">
        <v>3</v>
      </c>
      <c r="H81" s="246"/>
      <c r="I81" s="246"/>
      <c r="J81" s="298" t="s">
        <v>109</v>
      </c>
      <c r="K81" s="316"/>
      <c r="L81" s="317"/>
      <c r="M81" s="246"/>
      <c r="N81" s="246"/>
      <c r="O81" s="298" t="s">
        <v>109</v>
      </c>
      <c r="P81" s="322">
        <v>0</v>
      </c>
      <c r="Q81" s="323">
        <v>1</v>
      </c>
      <c r="R81" s="318"/>
      <c r="S81" s="318"/>
      <c r="T81" s="298" t="s">
        <v>109</v>
      </c>
      <c r="U81" s="322">
        <v>0</v>
      </c>
      <c r="V81" s="323">
        <v>1</v>
      </c>
      <c r="W81" s="318"/>
      <c r="X81" s="318"/>
      <c r="Y81" s="298" t="s">
        <v>109</v>
      </c>
      <c r="Z81" s="322">
        <v>0</v>
      </c>
      <c r="AA81" s="323">
        <v>1</v>
      </c>
      <c r="AB81" s="318"/>
      <c r="AC81" s="318"/>
      <c r="AD81" s="298" t="s">
        <v>109</v>
      </c>
      <c r="AE81" s="316"/>
      <c r="AF81" s="317"/>
      <c r="AG81" s="318"/>
      <c r="AH81" s="318"/>
      <c r="AI81" s="298" t="s">
        <v>109</v>
      </c>
      <c r="AJ81" s="316"/>
      <c r="AK81" s="317"/>
      <c r="AL81" s="318"/>
      <c r="AM81" s="318"/>
      <c r="AN81" s="298" t="s">
        <v>109</v>
      </c>
      <c r="AO81" s="150"/>
      <c r="AP81" s="151"/>
      <c r="AQ81" s="149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</row>
    <row r="82" spans="1:90" s="127" customFormat="1" ht="15.75" thickBot="1" x14ac:dyDescent="0.3">
      <c r="A82" s="453"/>
      <c r="B82" s="515" t="s">
        <v>18</v>
      </c>
      <c r="C82" s="515"/>
      <c r="D82" s="515"/>
      <c r="E82" s="455"/>
      <c r="F82" s="38" t="s">
        <v>109</v>
      </c>
      <c r="G82" s="39" t="s">
        <v>109</v>
      </c>
      <c r="H82" s="247"/>
      <c r="I82" s="247"/>
      <c r="J82" s="299" t="s">
        <v>109</v>
      </c>
      <c r="K82" s="319"/>
      <c r="L82" s="320"/>
      <c r="M82" s="247"/>
      <c r="N82" s="247"/>
      <c r="O82" s="299" t="s">
        <v>109</v>
      </c>
      <c r="P82" s="38" t="s">
        <v>109</v>
      </c>
      <c r="Q82" s="39" t="s">
        <v>109</v>
      </c>
      <c r="R82" s="320"/>
      <c r="S82" s="320"/>
      <c r="T82" s="299" t="s">
        <v>109</v>
      </c>
      <c r="U82" s="38" t="s">
        <v>109</v>
      </c>
      <c r="V82" s="39" t="s">
        <v>109</v>
      </c>
      <c r="W82" s="320"/>
      <c r="X82" s="320"/>
      <c r="Y82" s="299" t="s">
        <v>109</v>
      </c>
      <c r="Z82" s="38" t="s">
        <v>109</v>
      </c>
      <c r="AA82" s="39" t="s">
        <v>109</v>
      </c>
      <c r="AB82" s="320"/>
      <c r="AC82" s="320"/>
      <c r="AD82" s="299" t="s">
        <v>109</v>
      </c>
      <c r="AE82" s="319"/>
      <c r="AF82" s="320"/>
      <c r="AG82" s="320"/>
      <c r="AH82" s="320"/>
      <c r="AI82" s="299" t="s">
        <v>109</v>
      </c>
      <c r="AJ82" s="319"/>
      <c r="AK82" s="320"/>
      <c r="AL82" s="320"/>
      <c r="AM82" s="320"/>
      <c r="AN82" s="299" t="s">
        <v>109</v>
      </c>
      <c r="AO82" s="152"/>
      <c r="AP82" s="153"/>
      <c r="AQ82" s="154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</row>
    <row r="83" spans="1:90" ht="30.75" thickTop="1" x14ac:dyDescent="0.25">
      <c r="A83" s="462" t="s">
        <v>64</v>
      </c>
      <c r="B83" s="516" t="s">
        <v>44</v>
      </c>
      <c r="C83" s="518" t="s">
        <v>5</v>
      </c>
      <c r="D83" s="520" t="s">
        <v>60</v>
      </c>
      <c r="E83" s="218" t="s">
        <v>52</v>
      </c>
      <c r="F83" s="331">
        <v>100</v>
      </c>
      <c r="G83" s="332">
        <v>100</v>
      </c>
      <c r="H83" s="159">
        <v>100</v>
      </c>
      <c r="I83" s="159">
        <v>100</v>
      </c>
      <c r="J83" s="182">
        <f>IF(H83 &gt; 0,(I83-H83)/H83,)</f>
        <v>0</v>
      </c>
      <c r="K83" s="349"/>
      <c r="L83" s="350"/>
      <c r="M83" s="351"/>
      <c r="N83" s="351"/>
      <c r="O83" s="352"/>
      <c r="P83" s="349"/>
      <c r="Q83" s="350"/>
      <c r="R83" s="351"/>
      <c r="S83" s="351"/>
      <c r="T83" s="352"/>
      <c r="U83" s="349"/>
      <c r="V83" s="350"/>
      <c r="W83" s="351"/>
      <c r="X83" s="351"/>
      <c r="Y83" s="352"/>
      <c r="Z83" s="349"/>
      <c r="AA83" s="350"/>
      <c r="AB83" s="351"/>
      <c r="AC83" s="351"/>
      <c r="AD83" s="352"/>
      <c r="AE83" s="349"/>
      <c r="AF83" s="350"/>
      <c r="AG83" s="351"/>
      <c r="AH83" s="351"/>
      <c r="AI83" s="352"/>
      <c r="AJ83" s="349"/>
      <c r="AK83" s="350"/>
      <c r="AL83" s="351"/>
      <c r="AM83" s="351"/>
      <c r="AN83" s="352"/>
      <c r="AO83" s="90"/>
      <c r="AP83" s="91"/>
      <c r="AQ83" s="108"/>
    </row>
    <row r="84" spans="1:90" ht="30" x14ac:dyDescent="0.25">
      <c r="A84" s="463"/>
      <c r="B84" s="517"/>
      <c r="C84" s="519"/>
      <c r="D84" s="521"/>
      <c r="E84" s="219" t="s">
        <v>53</v>
      </c>
      <c r="F84" s="333">
        <v>100</v>
      </c>
      <c r="G84" s="334">
        <v>100</v>
      </c>
      <c r="H84" s="159">
        <v>100</v>
      </c>
      <c r="I84" s="159">
        <v>100</v>
      </c>
      <c r="J84" s="182">
        <f t="shared" ref="J84:J86" si="14">IF(H84 &gt; 0,(I84-H84)/H84,)</f>
        <v>0</v>
      </c>
      <c r="K84" s="353"/>
      <c r="L84" s="318"/>
      <c r="M84" s="354"/>
      <c r="N84" s="354"/>
      <c r="O84" s="355"/>
      <c r="P84" s="353"/>
      <c r="Q84" s="318"/>
      <c r="R84" s="354"/>
      <c r="S84" s="354"/>
      <c r="T84" s="355"/>
      <c r="U84" s="353"/>
      <c r="V84" s="318"/>
      <c r="W84" s="354"/>
      <c r="X84" s="354"/>
      <c r="Y84" s="355"/>
      <c r="Z84" s="353"/>
      <c r="AA84" s="318"/>
      <c r="AB84" s="354"/>
      <c r="AC84" s="354"/>
      <c r="AD84" s="355"/>
      <c r="AE84" s="353"/>
      <c r="AF84" s="318"/>
      <c r="AG84" s="354"/>
      <c r="AH84" s="354"/>
      <c r="AI84" s="355"/>
      <c r="AJ84" s="353"/>
      <c r="AK84" s="318"/>
      <c r="AL84" s="354"/>
      <c r="AM84" s="354"/>
      <c r="AN84" s="355"/>
      <c r="AO84" s="109"/>
      <c r="AP84" s="110"/>
      <c r="AQ84" s="97"/>
    </row>
    <row r="85" spans="1:90" x14ac:dyDescent="0.25">
      <c r="A85" s="463"/>
      <c r="B85" s="517"/>
      <c r="C85" s="519"/>
      <c r="D85" s="521"/>
      <c r="E85" s="219" t="s">
        <v>65</v>
      </c>
      <c r="F85" s="333">
        <v>100</v>
      </c>
      <c r="G85" s="334">
        <v>100</v>
      </c>
      <c r="H85" s="159">
        <v>100</v>
      </c>
      <c r="I85" s="159">
        <v>100</v>
      </c>
      <c r="J85" s="182">
        <f t="shared" si="14"/>
        <v>0</v>
      </c>
      <c r="K85" s="353"/>
      <c r="L85" s="318"/>
      <c r="M85" s="354"/>
      <c r="N85" s="354"/>
      <c r="O85" s="355"/>
      <c r="P85" s="353"/>
      <c r="Q85" s="318"/>
      <c r="R85" s="354"/>
      <c r="S85" s="354"/>
      <c r="T85" s="355"/>
      <c r="U85" s="353"/>
      <c r="V85" s="318"/>
      <c r="W85" s="354"/>
      <c r="X85" s="354"/>
      <c r="Y85" s="355"/>
      <c r="Z85" s="353"/>
      <c r="AA85" s="318"/>
      <c r="AB85" s="354"/>
      <c r="AC85" s="354"/>
      <c r="AD85" s="355"/>
      <c r="AE85" s="353"/>
      <c r="AF85" s="318"/>
      <c r="AG85" s="354"/>
      <c r="AH85" s="354"/>
      <c r="AI85" s="355"/>
      <c r="AJ85" s="353"/>
      <c r="AK85" s="318"/>
      <c r="AL85" s="354"/>
      <c r="AM85" s="354"/>
      <c r="AN85" s="355"/>
      <c r="AO85" s="109"/>
      <c r="AP85" s="110"/>
      <c r="AQ85" s="97"/>
    </row>
    <row r="86" spans="1:90" ht="30" x14ac:dyDescent="0.25">
      <c r="A86" s="463"/>
      <c r="B86" s="517" t="s">
        <v>44</v>
      </c>
      <c r="C86" s="519" t="s">
        <v>5</v>
      </c>
      <c r="D86" s="524" t="s">
        <v>45</v>
      </c>
      <c r="E86" s="219" t="s">
        <v>52</v>
      </c>
      <c r="F86" s="329">
        <v>11.8</v>
      </c>
      <c r="G86" s="330">
        <v>17</v>
      </c>
      <c r="H86" s="159">
        <v>11.8</v>
      </c>
      <c r="I86" s="159">
        <v>17</v>
      </c>
      <c r="J86" s="182">
        <f t="shared" si="14"/>
        <v>0.44067796610169485</v>
      </c>
      <c r="K86" s="356"/>
      <c r="L86" s="357"/>
      <c r="M86" s="354"/>
      <c r="N86" s="354"/>
      <c r="O86" s="355"/>
      <c r="P86" s="356"/>
      <c r="Q86" s="357"/>
      <c r="R86" s="354"/>
      <c r="S86" s="354"/>
      <c r="T86" s="355"/>
      <c r="U86" s="356"/>
      <c r="V86" s="357"/>
      <c r="W86" s="354"/>
      <c r="X86" s="354"/>
      <c r="Y86" s="355"/>
      <c r="Z86" s="356"/>
      <c r="AA86" s="357"/>
      <c r="AB86" s="354"/>
      <c r="AC86" s="354"/>
      <c r="AD86" s="355"/>
      <c r="AE86" s="356"/>
      <c r="AF86" s="357"/>
      <c r="AG86" s="354"/>
      <c r="AH86" s="354"/>
      <c r="AI86" s="355"/>
      <c r="AJ86" s="356"/>
      <c r="AK86" s="357"/>
      <c r="AL86" s="354"/>
      <c r="AM86" s="354"/>
      <c r="AN86" s="355"/>
      <c r="AO86" s="109"/>
      <c r="AP86" s="110"/>
      <c r="AQ86" s="97"/>
    </row>
    <row r="87" spans="1:90" ht="30" x14ac:dyDescent="0.25">
      <c r="A87" s="463"/>
      <c r="B87" s="517"/>
      <c r="C87" s="519"/>
      <c r="D87" s="524"/>
      <c r="E87" s="219" t="s">
        <v>53</v>
      </c>
      <c r="F87" s="329">
        <v>7</v>
      </c>
      <c r="G87" s="330">
        <v>10.8</v>
      </c>
      <c r="H87" s="159">
        <v>7</v>
      </c>
      <c r="I87" s="159">
        <v>10.8</v>
      </c>
      <c r="J87" s="182">
        <f>IF(H87 &gt; 0,(I87-H87)/H87,)</f>
        <v>0.54285714285714293</v>
      </c>
      <c r="K87" s="353"/>
      <c r="L87" s="318"/>
      <c r="M87" s="354"/>
      <c r="N87" s="354"/>
      <c r="O87" s="355"/>
      <c r="P87" s="353"/>
      <c r="Q87" s="318"/>
      <c r="R87" s="354"/>
      <c r="S87" s="354"/>
      <c r="T87" s="355"/>
      <c r="U87" s="353"/>
      <c r="V87" s="318"/>
      <c r="W87" s="354"/>
      <c r="X87" s="354"/>
      <c r="Y87" s="355"/>
      <c r="Z87" s="353"/>
      <c r="AA87" s="318"/>
      <c r="AB87" s="354"/>
      <c r="AC87" s="354"/>
      <c r="AD87" s="355"/>
      <c r="AE87" s="353"/>
      <c r="AF87" s="318"/>
      <c r="AG87" s="354"/>
      <c r="AH87" s="354"/>
      <c r="AI87" s="355"/>
      <c r="AJ87" s="353"/>
      <c r="AK87" s="318"/>
      <c r="AL87" s="354"/>
      <c r="AM87" s="354"/>
      <c r="AN87" s="355"/>
      <c r="AO87" s="109"/>
      <c r="AP87" s="110"/>
      <c r="AQ87" s="97"/>
    </row>
    <row r="88" spans="1:90" ht="15.75" thickBot="1" x14ac:dyDescent="0.3">
      <c r="A88" s="464"/>
      <c r="B88" s="522"/>
      <c r="C88" s="523"/>
      <c r="D88" s="525"/>
      <c r="E88" s="220" t="s">
        <v>65</v>
      </c>
      <c r="F88" s="335">
        <v>9.1</v>
      </c>
      <c r="G88" s="336">
        <v>22.3</v>
      </c>
      <c r="H88" s="160">
        <v>9.1</v>
      </c>
      <c r="I88" s="160">
        <v>22.3</v>
      </c>
      <c r="J88" s="14">
        <f>IF(H88 &gt; 0,(I88-H88)/H88,)</f>
        <v>1.4505494505494507</v>
      </c>
      <c r="K88" s="319"/>
      <c r="L88" s="320"/>
      <c r="M88" s="358"/>
      <c r="N88" s="358"/>
      <c r="O88" s="359"/>
      <c r="P88" s="319"/>
      <c r="Q88" s="320"/>
      <c r="R88" s="358"/>
      <c r="S88" s="358"/>
      <c r="T88" s="359"/>
      <c r="U88" s="319"/>
      <c r="V88" s="320"/>
      <c r="W88" s="358"/>
      <c r="X88" s="358"/>
      <c r="Y88" s="359"/>
      <c r="Z88" s="319"/>
      <c r="AA88" s="320"/>
      <c r="AB88" s="358"/>
      <c r="AC88" s="358"/>
      <c r="AD88" s="359"/>
      <c r="AE88" s="319"/>
      <c r="AF88" s="320"/>
      <c r="AG88" s="358"/>
      <c r="AH88" s="358"/>
      <c r="AI88" s="359"/>
      <c r="AJ88" s="319"/>
      <c r="AK88" s="320"/>
      <c r="AL88" s="358"/>
      <c r="AM88" s="358"/>
      <c r="AN88" s="359"/>
      <c r="AO88" s="111"/>
      <c r="AP88" s="112"/>
      <c r="AQ88" s="107"/>
    </row>
    <row r="89" spans="1:90" ht="15.75" thickTop="1" x14ac:dyDescent="0.25"/>
  </sheetData>
  <mergeCells count="201">
    <mergeCell ref="AG28:AH28"/>
    <mergeCell ref="AG35:AI35"/>
    <mergeCell ref="AG36:AH36"/>
    <mergeCell ref="AG37:AH37"/>
    <mergeCell ref="AG51:AH51"/>
    <mergeCell ref="AG52:AH52"/>
    <mergeCell ref="AE9:AI9"/>
    <mergeCell ref="AE10:AF10"/>
    <mergeCell ref="AG10:AI10"/>
    <mergeCell ref="AG17:AI17"/>
    <mergeCell ref="AG18:AH18"/>
    <mergeCell ref="AG19:AH19"/>
    <mergeCell ref="B81:D81"/>
    <mergeCell ref="E81:E82"/>
    <mergeCell ref="B82:D82"/>
    <mergeCell ref="A83:A88"/>
    <mergeCell ref="B83:B85"/>
    <mergeCell ref="C83:C85"/>
    <mergeCell ref="D83:D85"/>
    <mergeCell ref="B86:B88"/>
    <mergeCell ref="C86:C88"/>
    <mergeCell ref="D86:D88"/>
    <mergeCell ref="A65:A82"/>
    <mergeCell ref="B65:B71"/>
    <mergeCell ref="C65:C67"/>
    <mergeCell ref="D65:D71"/>
    <mergeCell ref="B72:D72"/>
    <mergeCell ref="E72:E73"/>
    <mergeCell ref="B73:D73"/>
    <mergeCell ref="B74:B80"/>
    <mergeCell ref="C74:C76"/>
    <mergeCell ref="D74:D80"/>
    <mergeCell ref="H73:I73"/>
    <mergeCell ref="M73:N73"/>
    <mergeCell ref="R73:S73"/>
    <mergeCell ref="W73:X73"/>
    <mergeCell ref="AB73:AC73"/>
    <mergeCell ref="AL73:AM73"/>
    <mergeCell ref="AG73:AH73"/>
    <mergeCell ref="H72:I72"/>
    <mergeCell ref="M72:N72"/>
    <mergeCell ref="R72:S72"/>
    <mergeCell ref="W72:X72"/>
    <mergeCell ref="AB72:AC72"/>
    <mergeCell ref="AL72:AM72"/>
    <mergeCell ref="AG72:AH72"/>
    <mergeCell ref="A56:A64"/>
    <mergeCell ref="B56:B60"/>
    <mergeCell ref="C56:C60"/>
    <mergeCell ref="D56:D60"/>
    <mergeCell ref="B61:D61"/>
    <mergeCell ref="B63:D63"/>
    <mergeCell ref="D64:E64"/>
    <mergeCell ref="AL61:AM61"/>
    <mergeCell ref="B62:D62"/>
    <mergeCell ref="H62:I62"/>
    <mergeCell ref="M62:N62"/>
    <mergeCell ref="R62:S62"/>
    <mergeCell ref="W62:X62"/>
    <mergeCell ref="AB62:AC62"/>
    <mergeCell ref="AL62:AM62"/>
    <mergeCell ref="AG61:AH61"/>
    <mergeCell ref="AG62:AH62"/>
    <mergeCell ref="E61:E62"/>
    <mergeCell ref="H61:I61"/>
    <mergeCell ref="M61:N61"/>
    <mergeCell ref="R61:S61"/>
    <mergeCell ref="W61:X61"/>
    <mergeCell ref="AB61:AC61"/>
    <mergeCell ref="W51:X51"/>
    <mergeCell ref="AB51:AC51"/>
    <mergeCell ref="AL51:AM51"/>
    <mergeCell ref="B52:D52"/>
    <mergeCell ref="H52:I52"/>
    <mergeCell ref="M52:N52"/>
    <mergeCell ref="R52:S52"/>
    <mergeCell ref="W52:X52"/>
    <mergeCell ref="AB52:AC52"/>
    <mergeCell ref="AL52:AM52"/>
    <mergeCell ref="D50:E50"/>
    <mergeCell ref="B51:D51"/>
    <mergeCell ref="E51:E52"/>
    <mergeCell ref="H51:I51"/>
    <mergeCell ref="M51:N51"/>
    <mergeCell ref="R51:S51"/>
    <mergeCell ref="B38:D38"/>
    <mergeCell ref="D39:E39"/>
    <mergeCell ref="A40:A55"/>
    <mergeCell ref="B40:B42"/>
    <mergeCell ref="C40:C50"/>
    <mergeCell ref="D40:D42"/>
    <mergeCell ref="B43:B48"/>
    <mergeCell ref="D43:D45"/>
    <mergeCell ref="D46:D48"/>
    <mergeCell ref="D49:E49"/>
    <mergeCell ref="A12:A39"/>
    <mergeCell ref="B20:D20"/>
    <mergeCell ref="B21:B26"/>
    <mergeCell ref="C21:C26"/>
    <mergeCell ref="D21:D26"/>
    <mergeCell ref="B53:D53"/>
    <mergeCell ref="B54:D54"/>
    <mergeCell ref="B55:D55"/>
    <mergeCell ref="AB35:AD35"/>
    <mergeCell ref="AL35:AN35"/>
    <mergeCell ref="B36:D36"/>
    <mergeCell ref="E36:E37"/>
    <mergeCell ref="H36:I36"/>
    <mergeCell ref="M36:N36"/>
    <mergeCell ref="R36:S36"/>
    <mergeCell ref="W36:X36"/>
    <mergeCell ref="AB36:AC36"/>
    <mergeCell ref="AL36:AM36"/>
    <mergeCell ref="B37:D37"/>
    <mergeCell ref="H37:I37"/>
    <mergeCell ref="M37:N37"/>
    <mergeCell ref="R37:S37"/>
    <mergeCell ref="W37:X37"/>
    <mergeCell ref="AB37:AC37"/>
    <mergeCell ref="AL37:AM37"/>
    <mergeCell ref="B29:D29"/>
    <mergeCell ref="B30:B35"/>
    <mergeCell ref="C30:C35"/>
    <mergeCell ref="D30:D35"/>
    <mergeCell ref="H35:J35"/>
    <mergeCell ref="M35:O35"/>
    <mergeCell ref="AB27:AC27"/>
    <mergeCell ref="AL27:AM27"/>
    <mergeCell ref="B28:D28"/>
    <mergeCell ref="H28:I28"/>
    <mergeCell ref="M28:N28"/>
    <mergeCell ref="R28:S28"/>
    <mergeCell ref="W28:X28"/>
    <mergeCell ref="AB28:AC28"/>
    <mergeCell ref="AL28:AM28"/>
    <mergeCell ref="AG27:AH27"/>
    <mergeCell ref="B27:D27"/>
    <mergeCell ref="E27:E28"/>
    <mergeCell ref="H27:I27"/>
    <mergeCell ref="M27:N27"/>
    <mergeCell ref="R27:S27"/>
    <mergeCell ref="W27:X27"/>
    <mergeCell ref="R35:T35"/>
    <mergeCell ref="W35:Y35"/>
    <mergeCell ref="D12:D17"/>
    <mergeCell ref="H17:J17"/>
    <mergeCell ref="M17:O17"/>
    <mergeCell ref="H26:J26"/>
    <mergeCell ref="M26:O26"/>
    <mergeCell ref="R26:T26"/>
    <mergeCell ref="W26:Y26"/>
    <mergeCell ref="AB26:AD26"/>
    <mergeCell ref="AL26:AN26"/>
    <mergeCell ref="AG26:AI26"/>
    <mergeCell ref="AB18:AC18"/>
    <mergeCell ref="AL18:AM18"/>
    <mergeCell ref="AO10:AQ10"/>
    <mergeCell ref="U9:Y9"/>
    <mergeCell ref="Z9:AD9"/>
    <mergeCell ref="AJ9:AN9"/>
    <mergeCell ref="AO8:AQ9"/>
    <mergeCell ref="B19:D19"/>
    <mergeCell ref="H19:I19"/>
    <mergeCell ref="M19:N19"/>
    <mergeCell ref="R19:S19"/>
    <mergeCell ref="W19:X19"/>
    <mergeCell ref="AB19:AC19"/>
    <mergeCell ref="AL19:AM19"/>
    <mergeCell ref="R17:T17"/>
    <mergeCell ref="W17:Y17"/>
    <mergeCell ref="AB17:AD17"/>
    <mergeCell ref="AL17:AN17"/>
    <mergeCell ref="B18:D18"/>
    <mergeCell ref="E18:E19"/>
    <mergeCell ref="H18:I18"/>
    <mergeCell ref="M18:N18"/>
    <mergeCell ref="R18:S18"/>
    <mergeCell ref="W18:X18"/>
    <mergeCell ref="B12:B17"/>
    <mergeCell ref="C12:C17"/>
    <mergeCell ref="U10:V10"/>
    <mergeCell ref="F4:O4"/>
    <mergeCell ref="K7:AN7"/>
    <mergeCell ref="F8:J8"/>
    <mergeCell ref="K8:AN8"/>
    <mergeCell ref="W10:Y10"/>
    <mergeCell ref="Z10:AA10"/>
    <mergeCell ref="AB10:AD10"/>
    <mergeCell ref="AJ10:AK10"/>
    <mergeCell ref="AL10:AN10"/>
    <mergeCell ref="A9:A10"/>
    <mergeCell ref="B9:E10"/>
    <mergeCell ref="F9:J9"/>
    <mergeCell ref="K9:O9"/>
    <mergeCell ref="P9:T9"/>
    <mergeCell ref="F10:G10"/>
    <mergeCell ref="H10:J10"/>
    <mergeCell ref="K10:L10"/>
    <mergeCell ref="M10:O10"/>
    <mergeCell ref="P10:Q10"/>
    <mergeCell ref="R10:T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Fastigheter</vt:lpstr>
      <vt:lpstr>EPRA_segment</vt:lpstr>
      <vt:lpstr>EPRA_Geografi</vt:lpstr>
      <vt:lpstr>Area</vt:lpstr>
      <vt:lpstr>Area1</vt:lpstr>
      <vt:lpstr>Area3</vt:lpstr>
      <vt:lpstr>EPRA_segment!Utskriftsområde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Duci</dc:creator>
  <cp:lastModifiedBy>Johan Dernmar</cp:lastModifiedBy>
  <cp:lastPrinted>2020-03-11T07:31:32Z</cp:lastPrinted>
  <dcterms:created xsi:type="dcterms:W3CDTF">2017-04-12T08:15:31Z</dcterms:created>
  <dcterms:modified xsi:type="dcterms:W3CDTF">2020-03-11T09:52:53Z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{826AC8CB-FDC3-40D0-8597-3C46D8AE792D}</vt:lpwstr>
  </property>
</Properties>
</file>